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365" windowHeight="12285" activeTab="1"/>
  </bookViews>
  <sheets>
    <sheet name="예산총칙" sheetId="1" r:id="rId1"/>
    <sheet name="총괄표 " sheetId="2" r:id="rId2"/>
  </sheets>
  <definedNames>
    <definedName name="all" localSheetId="1">#REF!</definedName>
    <definedName name="all">#REF!</definedName>
    <definedName name="_xlnm.Print_Area" localSheetId="0">예산총칙!$A$1:$M$57</definedName>
    <definedName name="개체1" localSheetId="1">#REF!</definedName>
    <definedName name="개체1">#REF!</definedName>
  </definedNames>
  <calcPr calcId="125725"/>
</workbook>
</file>

<file path=xl/calcChain.xml><?xml version="1.0" encoding="utf-8"?>
<calcChain xmlns="http://schemas.openxmlformats.org/spreadsheetml/2006/main">
  <c r="O89" i="2"/>
  <c r="O90"/>
  <c r="O86"/>
  <c r="N86"/>
  <c r="G20"/>
  <c r="F20"/>
  <c r="G17"/>
  <c r="N90"/>
  <c r="M90"/>
  <c r="F90"/>
  <c r="E90"/>
  <c r="L51" i="1"/>
  <c r="M84" i="2" l="1"/>
  <c r="N84"/>
  <c r="N21"/>
  <c r="F51" i="1"/>
  <c r="K51"/>
  <c r="E51"/>
  <c r="N75" i="2"/>
  <c r="O70"/>
  <c r="N65"/>
  <c r="O48"/>
  <c r="O61"/>
  <c r="O60"/>
  <c r="N57"/>
  <c r="N50"/>
  <c r="N41"/>
  <c r="N33"/>
  <c r="N25"/>
  <c r="O23"/>
  <c r="N14"/>
  <c r="N10"/>
  <c r="F32"/>
  <c r="F26"/>
  <c r="F23"/>
  <c r="G10"/>
  <c r="G6"/>
  <c r="G5"/>
  <c r="F12"/>
  <c r="G12" s="1"/>
  <c r="M75"/>
  <c r="M72"/>
  <c r="M65"/>
  <c r="M57"/>
  <c r="M50"/>
  <c r="M41"/>
  <c r="M33"/>
  <c r="M25"/>
  <c r="M21"/>
  <c r="M14"/>
  <c r="M10"/>
  <c r="E32"/>
  <c r="E29"/>
  <c r="E26"/>
  <c r="E23"/>
  <c r="E20"/>
  <c r="E12"/>
  <c r="M86" l="1"/>
  <c r="P89"/>
  <c r="O88"/>
  <c r="P88" s="1"/>
  <c r="O87"/>
  <c r="P87" s="1"/>
  <c r="O85"/>
  <c r="P85" s="1"/>
  <c r="O83"/>
  <c r="P83" s="1"/>
  <c r="O82"/>
  <c r="P82" s="1"/>
  <c r="O81"/>
  <c r="P81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N72"/>
  <c r="O72" s="1"/>
  <c r="P72" s="1"/>
  <c r="O71"/>
  <c r="O69"/>
  <c r="P69" s="1"/>
  <c r="O68"/>
  <c r="P68" s="1"/>
  <c r="O67"/>
  <c r="P67" s="1"/>
  <c r="O66"/>
  <c r="P66" s="1"/>
  <c r="O65"/>
  <c r="P65" s="1"/>
  <c r="O64"/>
  <c r="O63"/>
  <c r="O62"/>
  <c r="P60"/>
  <c r="O59"/>
  <c r="P59" s="1"/>
  <c r="O58"/>
  <c r="P58" s="1"/>
  <c r="O57"/>
  <c r="P57" s="1"/>
  <c r="O56"/>
  <c r="O55"/>
  <c r="O54"/>
  <c r="P54" s="1"/>
  <c r="O53"/>
  <c r="P53" s="1"/>
  <c r="O52"/>
  <c r="P52" s="1"/>
  <c r="O51"/>
  <c r="P51" s="1"/>
  <c r="O50"/>
  <c r="P50" s="1"/>
  <c r="O49"/>
  <c r="O47"/>
  <c r="P47" s="1"/>
  <c r="O46"/>
  <c r="P46" s="1"/>
  <c r="O45"/>
  <c r="P45" s="1"/>
  <c r="O44"/>
  <c r="O43"/>
  <c r="P43" s="1"/>
  <c r="O42"/>
  <c r="P42" s="1"/>
  <c r="O41"/>
  <c r="P41" s="1"/>
  <c r="O40"/>
  <c r="O39"/>
  <c r="P39" s="1"/>
  <c r="O38"/>
  <c r="P38" s="1"/>
  <c r="O37"/>
  <c r="P37" s="1"/>
  <c r="O36"/>
  <c r="P36" s="1"/>
  <c r="O35"/>
  <c r="P35" s="1"/>
  <c r="O34"/>
  <c r="P34" s="1"/>
  <c r="O32"/>
  <c r="P32" s="1"/>
  <c r="G32"/>
  <c r="H32" s="1"/>
  <c r="O31"/>
  <c r="G31"/>
  <c r="H31" s="1"/>
  <c r="O30"/>
  <c r="G30"/>
  <c r="H30" s="1"/>
  <c r="O29"/>
  <c r="P29" s="1"/>
  <c r="F29"/>
  <c r="G29" s="1"/>
  <c r="H29" s="1"/>
  <c r="O28"/>
  <c r="P28" s="1"/>
  <c r="G28"/>
  <c r="H28" s="1"/>
  <c r="O27"/>
  <c r="P27" s="1"/>
  <c r="G27"/>
  <c r="H27" s="1"/>
  <c r="O26"/>
  <c r="P26" s="1"/>
  <c r="G26"/>
  <c r="H26" s="1"/>
  <c r="O25"/>
  <c r="P25" s="1"/>
  <c r="G25"/>
  <c r="O24"/>
  <c r="P24" s="1"/>
  <c r="G24"/>
  <c r="H24" s="1"/>
  <c r="G23"/>
  <c r="H23" s="1"/>
  <c r="O22"/>
  <c r="P22" s="1"/>
  <c r="G22"/>
  <c r="H22" s="1"/>
  <c r="O21"/>
  <c r="G21"/>
  <c r="H21" s="1"/>
  <c r="O20"/>
  <c r="P20" s="1"/>
  <c r="O19"/>
  <c r="P19" s="1"/>
  <c r="G19"/>
  <c r="H19" s="1"/>
  <c r="O18"/>
  <c r="P18" s="1"/>
  <c r="G18"/>
  <c r="O17"/>
  <c r="P17" s="1"/>
  <c r="H17"/>
  <c r="O16"/>
  <c r="P16" s="1"/>
  <c r="G16"/>
  <c r="H16" s="1"/>
  <c r="O15"/>
  <c r="P15" s="1"/>
  <c r="G15"/>
  <c r="H15" s="1"/>
  <c r="O14"/>
  <c r="P14" s="1"/>
  <c r="G14"/>
  <c r="H14" s="1"/>
  <c r="O13"/>
  <c r="P13" s="1"/>
  <c r="G13"/>
  <c r="H13" s="1"/>
  <c r="O12"/>
  <c r="P12" s="1"/>
  <c r="O11"/>
  <c r="P11" s="1"/>
  <c r="G11"/>
  <c r="H11" s="1"/>
  <c r="H10"/>
  <c r="O9"/>
  <c r="P9" s="1"/>
  <c r="G9"/>
  <c r="H9" s="1"/>
  <c r="O8"/>
  <c r="P8" s="1"/>
  <c r="G8"/>
  <c r="H8" s="1"/>
  <c r="O7"/>
  <c r="P7" s="1"/>
  <c r="G7"/>
  <c r="H7" s="1"/>
  <c r="O6"/>
  <c r="P6" s="1"/>
  <c r="H6"/>
  <c r="O5"/>
  <c r="P5" s="1"/>
  <c r="H5"/>
  <c r="M57" i="1"/>
  <c r="G57"/>
  <c r="M56"/>
  <c r="G56"/>
  <c r="G55"/>
  <c r="M54"/>
  <c r="G54"/>
  <c r="M53"/>
  <c r="G53"/>
  <c r="M52"/>
  <c r="G52"/>
  <c r="M51"/>
  <c r="G51"/>
  <c r="P21" i="2" l="1"/>
  <c r="O84"/>
  <c r="P84" s="1"/>
  <c r="O10"/>
  <c r="O33"/>
  <c r="P33" s="1"/>
  <c r="H20" l="1"/>
  <c r="G90"/>
  <c r="H90"/>
  <c r="H12"/>
  <c r="P10"/>
  <c r="P86" l="1"/>
  <c r="P90"/>
</calcChain>
</file>

<file path=xl/sharedStrings.xml><?xml version="1.0" encoding="utf-8"?>
<sst xmlns="http://schemas.openxmlformats.org/spreadsheetml/2006/main" count="223" uniqueCount="166">
  <si>
    <t>기관운영비</t>
  </si>
  <si>
    <t>수용비및 수수료</t>
  </si>
  <si>
    <t>동구장애인복지관</t>
  </si>
  <si>
    <t>증감(B)-(A)</t>
  </si>
  <si>
    <t>기타예금이자수입</t>
  </si>
  <si>
    <t>세  출  총  액</t>
  </si>
  <si>
    <t>세입 세출 총액</t>
  </si>
  <si>
    <t xml:space="preserve">                                                                                                                                            단위:천원</t>
  </si>
  <si>
    <t>재산조성비</t>
  </si>
  <si>
    <t>합   계</t>
  </si>
  <si>
    <t>계</t>
  </si>
  <si>
    <t>제2조</t>
  </si>
  <si>
    <t>제4조</t>
  </si>
  <si>
    <t>항</t>
  </si>
  <si>
    <t>목</t>
  </si>
  <si>
    <t>제5조</t>
  </si>
  <si>
    <t>금액</t>
  </si>
  <si>
    <t>잡수입</t>
  </si>
  <si>
    <t>예비비</t>
  </si>
  <si>
    <t>잡지출</t>
  </si>
  <si>
    <t>소계</t>
  </si>
  <si>
    <t>사업비</t>
  </si>
  <si>
    <t>회의비</t>
  </si>
  <si>
    <t>전입금</t>
  </si>
  <si>
    <t>급여</t>
  </si>
  <si>
    <t>여비</t>
  </si>
  <si>
    <t>시설비</t>
  </si>
  <si>
    <t>제1조</t>
  </si>
  <si>
    <t>관</t>
  </si>
  <si>
    <t>1. 사업비는 다른과목에서 전용 할 수 없다</t>
  </si>
  <si>
    <t>세입 세출 명세는 별첨 세입 세출 예산서와 같다</t>
  </si>
  <si>
    <t>예산 총칙은 사회복지법인 재무회계 규칙에 준한다</t>
  </si>
  <si>
    <t>시설회계 예비비는 184,691원으로 한다.</t>
  </si>
  <si>
    <t>2. 예산전용이 긴박할 경우 관, 항간 전용은 이사회의 결의를 득한후 집행한다.</t>
  </si>
  <si>
    <t>발달장애인요양보호사보조일자리</t>
  </si>
  <si>
    <t>사회참여활동지원(요리교실)</t>
  </si>
  <si>
    <t>주말레스피트P/G(보급사업)</t>
  </si>
  <si>
    <t>기타보조금(요양보호사보조)</t>
  </si>
  <si>
    <t>복지관운영P/G사업수입</t>
  </si>
  <si>
    <t>사회복지법인 행복한 오늘</t>
  </si>
  <si>
    <t>역량강화및권익옹호사업비</t>
  </si>
  <si>
    <t>지방비/호텔맞춤형직업교육</t>
  </si>
  <si>
    <t>운영지원및기획홍보사업수입</t>
  </si>
  <si>
    <t>운영지원및기획홍보사업비</t>
  </si>
  <si>
    <t>발달장애아동부모심리상담</t>
  </si>
  <si>
    <t>동  구  장  애  인  복  지  관</t>
  </si>
  <si>
    <t>세출예산의 전용을 다음과 같이 제한 한다</t>
  </si>
  <si>
    <t>이월금</t>
  </si>
  <si>
    <t>반환금</t>
  </si>
  <si>
    <t>증감</t>
  </si>
  <si>
    <t>차량비</t>
  </si>
  <si>
    <t>제3조</t>
  </si>
  <si>
    <t>사무비</t>
  </si>
  <si>
    <t>인건비</t>
  </si>
  <si>
    <t>운영비</t>
  </si>
  <si>
    <t>제수당</t>
  </si>
  <si>
    <t>세목</t>
  </si>
  <si>
    <t>세  입  총  액</t>
  </si>
  <si>
    <t>일시차입 한도액</t>
  </si>
  <si>
    <t>예    산    총    칙</t>
  </si>
  <si>
    <t>세    출</t>
  </si>
  <si>
    <t>전년도이월금</t>
  </si>
  <si>
    <t>비지정후원금</t>
  </si>
  <si>
    <t>후원금 수입</t>
  </si>
  <si>
    <t>비율(%)</t>
  </si>
  <si>
    <t>지정후원금</t>
  </si>
  <si>
    <t>자산취득비</t>
  </si>
  <si>
    <t>관 항 목</t>
  </si>
  <si>
    <t>보조금수입</t>
  </si>
  <si>
    <t>합  계</t>
  </si>
  <si>
    <t>기타잡수입</t>
  </si>
  <si>
    <t>세    입</t>
  </si>
  <si>
    <t>사 무 비</t>
  </si>
  <si>
    <t>직책보조비</t>
  </si>
  <si>
    <t>시설장비유지비</t>
  </si>
  <si>
    <t>사업수입</t>
  </si>
  <si>
    <t>예 산 액</t>
  </si>
  <si>
    <t>시군구보조금</t>
  </si>
  <si>
    <t>목욕탕운영비</t>
  </si>
  <si>
    <t>사회보험부담금</t>
  </si>
  <si>
    <t>기타후생경비</t>
  </si>
  <si>
    <t>공공요금</t>
  </si>
  <si>
    <t>제세공과금</t>
  </si>
  <si>
    <t>정서지원사업</t>
  </si>
  <si>
    <t>경제적지원사업</t>
  </si>
  <si>
    <t>위기개입사업</t>
  </si>
  <si>
    <t>방문간호사업</t>
  </si>
  <si>
    <t>물리치료</t>
  </si>
  <si>
    <t>체력단련</t>
  </si>
  <si>
    <t>작업치료</t>
  </si>
  <si>
    <t>의무실운영</t>
  </si>
  <si>
    <t>키즈동작교실</t>
  </si>
  <si>
    <t>가족여가P/G</t>
  </si>
  <si>
    <t>가족캠프</t>
  </si>
  <si>
    <t>부모교육</t>
  </si>
  <si>
    <t>정보제공사업</t>
  </si>
  <si>
    <t>취업지원사업</t>
  </si>
  <si>
    <t>직업적응훈련</t>
  </si>
  <si>
    <t>직업지원사업비</t>
  </si>
  <si>
    <t>교류협력증진</t>
  </si>
  <si>
    <t>스포츠프로그램</t>
  </si>
  <si>
    <t>조직활성화사업</t>
  </si>
  <si>
    <t>조사연구사업</t>
  </si>
  <si>
    <t>실습지도</t>
  </si>
  <si>
    <t>홍보계몽사업</t>
  </si>
  <si>
    <t>고객지원사업</t>
  </si>
  <si>
    <t>목욕탕운영</t>
  </si>
  <si>
    <t>보조금반환</t>
  </si>
  <si>
    <t>법인전입금</t>
  </si>
  <si>
    <t>기타보조금</t>
  </si>
  <si>
    <t>기능보강보조금</t>
  </si>
  <si>
    <t>기타운영비</t>
  </si>
  <si>
    <t>상담지도사업</t>
  </si>
  <si>
    <t>사례관리</t>
  </si>
  <si>
    <t>커뮤니티맵핑</t>
  </si>
  <si>
    <t>요리교실</t>
  </si>
  <si>
    <t>연합사업</t>
  </si>
  <si>
    <t>일자리관리</t>
  </si>
  <si>
    <t>후원금수입</t>
  </si>
  <si>
    <t>정보화기능개선</t>
  </si>
  <si>
    <t>언어멘토링</t>
  </si>
  <si>
    <t>그룹감각통합</t>
  </si>
  <si>
    <t>청소년연극교실</t>
  </si>
  <si>
    <t>보장구사업</t>
  </si>
  <si>
    <t>기능강화지원사업수입</t>
  </si>
  <si>
    <t>직업지원사업수입</t>
  </si>
  <si>
    <t>문화여가사업수입</t>
  </si>
  <si>
    <t>사회서비스지원사업수입</t>
  </si>
  <si>
    <t>장애인가족지원사업수입</t>
  </si>
  <si>
    <t>법인전입금(후원금)</t>
  </si>
  <si>
    <t>전년도이월금(후원금)</t>
  </si>
  <si>
    <t>퇴직금 및 퇴직적립금</t>
  </si>
  <si>
    <t>상담및사례관리사업비</t>
  </si>
  <si>
    <t>일상생활지원사업</t>
  </si>
  <si>
    <t>기능강화지원사업비</t>
  </si>
  <si>
    <t>장애아동심리치료</t>
  </si>
  <si>
    <t>장애인가족지원사업비</t>
  </si>
  <si>
    <t>장애아동방학P/G</t>
  </si>
  <si>
    <t>장애인권리향상P/G</t>
  </si>
  <si>
    <t>장애인식개선사업</t>
  </si>
  <si>
    <t>지역자원개발및관리</t>
  </si>
  <si>
    <t>문화여가프로그램</t>
  </si>
  <si>
    <t>사회서비스지원사업비</t>
  </si>
  <si>
    <t>장애인급식지원사업</t>
  </si>
  <si>
    <t>장애인목욕탕운영사업비</t>
  </si>
  <si>
    <t xml:space="preserve">업무추진비
</t>
  </si>
  <si>
    <t>지역사회네트워크사업비</t>
  </si>
  <si>
    <t>문화여가지원사업비</t>
  </si>
  <si>
    <t>아이들과미래지원사업</t>
  </si>
  <si>
    <t>직업재활교육청사업</t>
  </si>
  <si>
    <t>호텔맞춤형직업교육</t>
  </si>
  <si>
    <t>부산장애인복지관협회사업</t>
  </si>
  <si>
    <t>본예산</t>
    <phoneticPr fontId="35" type="noConversion"/>
  </si>
  <si>
    <t>2017년도</t>
    <phoneticPr fontId="35" type="noConversion"/>
  </si>
  <si>
    <t>2017년도 세입 세출 예산 총액 및 일시 차입할 수 있는 최고액은 다음과 같다.</t>
    <phoneticPr fontId="35" type="noConversion"/>
  </si>
  <si>
    <t>예비비및기타</t>
    <phoneticPr fontId="35" type="noConversion"/>
  </si>
  <si>
    <t>2017년 본예산                       (A)</t>
    <phoneticPr fontId="35" type="noConversion"/>
  </si>
  <si>
    <t>2017년 1차추경                       (B)</t>
    <phoneticPr fontId="35" type="noConversion"/>
  </si>
  <si>
    <t>2017년 본예산(A)</t>
    <phoneticPr fontId="35" type="noConversion"/>
  </si>
  <si>
    <t>1차추경</t>
    <phoneticPr fontId="35" type="noConversion"/>
  </si>
  <si>
    <t>2017년 동구장애인복지관 1차추경</t>
    <phoneticPr fontId="35" type="noConversion"/>
  </si>
  <si>
    <t>국악교실</t>
    <phoneticPr fontId="35" type="noConversion"/>
  </si>
  <si>
    <t>행복나눔작은가게</t>
    <phoneticPr fontId="35" type="noConversion"/>
  </si>
  <si>
    <t>지역사회재활전문가양성</t>
    <phoneticPr fontId="35" type="noConversion"/>
  </si>
  <si>
    <t>1차 추경 예산서</t>
    <phoneticPr fontId="35" type="noConversion"/>
  </si>
  <si>
    <t>2017년도 1차 추경 예산 총괄표</t>
    <phoneticPr fontId="3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</si>
</sst>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6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24"/>
      <color rgb="FF000000"/>
      <name val="한컴바탕"/>
      <family val="1"/>
      <charset val="129"/>
    </font>
    <font>
      <b/>
      <sz val="48"/>
      <color rgb="FF000000"/>
      <name val="한컴바탕"/>
      <family val="1"/>
      <charset val="129"/>
    </font>
    <font>
      <b/>
      <sz val="14"/>
      <color rgb="FF000000"/>
      <name val="한컴바탕"/>
      <family val="1"/>
      <charset val="129"/>
    </font>
    <font>
      <sz val="14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rgb="FF000000"/>
      <name val="굴림"/>
      <family val="3"/>
      <charset val="129"/>
    </font>
    <font>
      <b/>
      <sz val="24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sz val="14"/>
      <color rgb="FF000000"/>
      <name val="굴림"/>
      <family val="3"/>
      <charset val="129"/>
    </font>
    <font>
      <b/>
      <sz val="28"/>
      <color rgb="FF000000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42"/>
      <color rgb="FF000000"/>
      <name val="굴림"/>
      <family val="3"/>
      <charset val="129"/>
    </font>
    <font>
      <b/>
      <sz val="36"/>
      <color rgb="FF000000"/>
      <name val="굴림"/>
      <family val="3"/>
      <charset val="129"/>
    </font>
    <font>
      <b/>
      <sz val="35"/>
      <color rgb="FF000000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5">
    <xf numFmtId="0" fontId="0" fillId="0" borderId="0">
      <alignment vertical="center"/>
    </xf>
    <xf numFmtId="0" fontId="34" fillId="2" borderId="0">
      <alignment vertical="center"/>
    </xf>
    <xf numFmtId="0" fontId="34" fillId="3" borderId="0">
      <alignment vertical="center"/>
    </xf>
    <xf numFmtId="0" fontId="34" fillId="4" borderId="0">
      <alignment vertical="center"/>
    </xf>
    <xf numFmtId="0" fontId="34" fillId="5" borderId="0">
      <alignment vertical="center"/>
    </xf>
    <xf numFmtId="0" fontId="34" fillId="6" borderId="0">
      <alignment vertical="center"/>
    </xf>
    <xf numFmtId="0" fontId="34" fillId="7" borderId="0">
      <alignment vertical="center"/>
    </xf>
    <xf numFmtId="0" fontId="34" fillId="8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5" borderId="0">
      <alignment vertical="center"/>
    </xf>
    <xf numFmtId="0" fontId="34" fillId="8" borderId="0">
      <alignment vertical="center"/>
    </xf>
    <xf numFmtId="0" fontId="34" fillId="11" borderId="0">
      <alignment vertical="center"/>
    </xf>
    <xf numFmtId="0" fontId="1" fillId="12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9" borderId="0">
      <alignment vertical="center"/>
    </xf>
    <xf numFmtId="0" fontId="2" fillId="0" borderId="0">
      <alignment vertical="center"/>
    </xf>
    <xf numFmtId="0" fontId="3" fillId="20" borderId="1">
      <alignment vertical="center"/>
    </xf>
    <xf numFmtId="0" fontId="4" fillId="3" borderId="0">
      <alignment vertical="center"/>
    </xf>
    <xf numFmtId="0" fontId="34" fillId="21" borderId="2">
      <alignment vertical="center"/>
    </xf>
    <xf numFmtId="0" fontId="5" fillId="22" borderId="0">
      <alignment vertical="center"/>
    </xf>
    <xf numFmtId="0" fontId="6" fillId="0" borderId="0">
      <alignment vertical="center"/>
    </xf>
    <xf numFmtId="0" fontId="7" fillId="23" borderId="3">
      <alignment vertical="center"/>
    </xf>
    <xf numFmtId="41" fontId="34" fillId="0" borderId="0">
      <alignment vertical="center"/>
    </xf>
    <xf numFmtId="41" fontId="8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110">
    <xf numFmtId="0" fontId="0" fillId="0" borderId="0" xfId="0" applyNumberFormat="1">
      <alignment vertical="center"/>
    </xf>
    <xf numFmtId="0" fontId="18" fillId="0" borderId="0" xfId="64" applyNumberFormat="1" applyFont="1" applyAlignment="1">
      <alignment vertical="center"/>
    </xf>
    <xf numFmtId="0" fontId="34" fillId="0" borderId="0" xfId="64" applyNumberFormat="1">
      <alignment vertical="center"/>
    </xf>
    <xf numFmtId="0" fontId="19" fillId="0" borderId="0" xfId="64" applyNumberFormat="1" applyFont="1" applyAlignment="1">
      <alignment vertical="center"/>
    </xf>
    <xf numFmtId="0" fontId="20" fillId="0" borderId="0" xfId="64" applyNumberFormat="1" applyFont="1">
      <alignment vertical="center"/>
    </xf>
    <xf numFmtId="0" fontId="21" fillId="0" borderId="0" xfId="64" applyNumberFormat="1" applyFont="1">
      <alignment vertical="center"/>
    </xf>
    <xf numFmtId="41" fontId="0" fillId="0" borderId="0" xfId="32" applyNumberFormat="1" applyFont="1">
      <alignment vertical="center"/>
    </xf>
    <xf numFmtId="41" fontId="23" fillId="2" borderId="11" xfId="32" applyNumberFormat="1" applyFont="1" applyFill="1" applyBorder="1" applyAlignment="1">
      <alignment horizontal="right" vertical="center" wrapText="1"/>
    </xf>
    <xf numFmtId="41" fontId="23" fillId="2" borderId="12" xfId="32" applyNumberFormat="1" applyFont="1" applyFill="1" applyBorder="1" applyAlignment="1">
      <alignment horizontal="right" vertical="center" wrapText="1"/>
    </xf>
    <xf numFmtId="41" fontId="23" fillId="0" borderId="0" xfId="32" applyNumberFormat="1" applyFont="1" applyAlignment="1">
      <alignment horizontal="center" vertical="center"/>
    </xf>
    <xf numFmtId="41" fontId="23" fillId="0" borderId="0" xfId="32" applyNumberFormat="1" applyFont="1">
      <alignment vertical="center"/>
    </xf>
    <xf numFmtId="41" fontId="0" fillId="0" borderId="0" xfId="64" applyNumberFormat="1" applyFont="1" applyFill="1" applyBorder="1" applyAlignment="1" applyProtection="1">
      <alignment vertical="center" shrinkToFit="1"/>
    </xf>
    <xf numFmtId="0" fontId="24" fillId="0" borderId="0" xfId="64" applyNumberFormat="1" applyFont="1">
      <alignment vertical="center"/>
    </xf>
    <xf numFmtId="0" fontId="25" fillId="0" borderId="0" xfId="64" applyNumberFormat="1" applyFont="1" applyAlignment="1">
      <alignment vertical="center"/>
    </xf>
    <xf numFmtId="0" fontId="26" fillId="0" borderId="0" xfId="64" applyNumberFormat="1" applyFont="1">
      <alignment vertical="center"/>
    </xf>
    <xf numFmtId="0" fontId="27" fillId="0" borderId="0" xfId="64" applyNumberFormat="1" applyFont="1">
      <alignment vertical="center"/>
    </xf>
    <xf numFmtId="0" fontId="28" fillId="0" borderId="0" xfId="64" applyNumberFormat="1" applyFont="1" applyAlignment="1">
      <alignment horizontal="center" vertical="center"/>
    </xf>
    <xf numFmtId="41" fontId="22" fillId="2" borderId="12" xfId="32" applyNumberFormat="1" applyFont="1" applyFill="1" applyBorder="1" applyAlignment="1">
      <alignment horizontal="center" vertical="center" wrapText="1"/>
    </xf>
    <xf numFmtId="41" fontId="22" fillId="2" borderId="16" xfId="32" applyNumberFormat="1" applyFont="1" applyFill="1" applyBorder="1" applyAlignment="1">
      <alignment horizontal="center" vertical="center" wrapText="1"/>
    </xf>
    <xf numFmtId="0" fontId="27" fillId="0" borderId="34" xfId="64" applyNumberFormat="1" applyFont="1" applyBorder="1" applyAlignment="1">
      <alignment horizontal="center" vertical="center"/>
    </xf>
    <xf numFmtId="41" fontId="27" fillId="0" borderId="35" xfId="32" applyNumberFormat="1" applyFont="1" applyBorder="1" applyAlignment="1">
      <alignment vertical="center" shrinkToFit="1"/>
    </xf>
    <xf numFmtId="41" fontId="27" fillId="0" borderId="36" xfId="32" applyNumberFormat="1" applyFont="1" applyBorder="1" applyAlignment="1">
      <alignment vertical="center" shrinkToFit="1"/>
    </xf>
    <xf numFmtId="41" fontId="27" fillId="0" borderId="37" xfId="32" applyNumberFormat="1" applyFont="1" applyBorder="1" applyAlignment="1">
      <alignment vertical="center" shrinkToFit="1"/>
    </xf>
    <xf numFmtId="41" fontId="27" fillId="0" borderId="38" xfId="32" applyNumberFormat="1" applyFont="1" applyBorder="1" applyAlignment="1">
      <alignment vertical="center" shrinkToFit="1"/>
    </xf>
    <xf numFmtId="41" fontId="22" fillId="2" borderId="10" xfId="32" applyNumberFormat="1" applyFont="1" applyFill="1" applyBorder="1" applyAlignment="1">
      <alignment horizontal="center" vertical="center" wrapText="1"/>
    </xf>
    <xf numFmtId="41" fontId="34" fillId="0" borderId="0" xfId="32" applyNumberFormat="1" applyFont="1">
      <alignment vertical="center"/>
    </xf>
    <xf numFmtId="176" fontId="23" fillId="24" borderId="10" xfId="0" applyNumberFormat="1" applyFont="1" applyFill="1" applyBorder="1" applyAlignment="1">
      <alignment horizontal="right" vertical="center" wrapText="1"/>
    </xf>
    <xf numFmtId="41" fontId="23" fillId="24" borderId="22" xfId="32" applyNumberFormat="1" applyFont="1" applyFill="1" applyBorder="1" applyAlignment="1">
      <alignment horizontal="left" vertical="center" wrapText="1"/>
    </xf>
    <xf numFmtId="41" fontId="23" fillId="24" borderId="16" xfId="32" applyNumberFormat="1" applyFont="1" applyFill="1" applyBorder="1" applyAlignment="1">
      <alignment horizontal="left" vertical="center" wrapText="1"/>
    </xf>
    <xf numFmtId="41" fontId="23" fillId="24" borderId="20" xfId="32" applyNumberFormat="1" applyFont="1" applyFill="1" applyBorder="1">
      <alignment vertical="center"/>
    </xf>
    <xf numFmtId="176" fontId="23" fillId="24" borderId="12" xfId="0" applyNumberFormat="1" applyFont="1" applyFill="1" applyBorder="1" applyAlignment="1">
      <alignment horizontal="right" vertical="center" wrapText="1"/>
    </xf>
    <xf numFmtId="41" fontId="23" fillId="24" borderId="12" xfId="32" applyNumberFormat="1" applyFont="1" applyFill="1" applyBorder="1" applyAlignment="1">
      <alignment horizontal="right" vertical="center" wrapText="1"/>
    </xf>
    <xf numFmtId="41" fontId="23" fillId="24" borderId="25" xfId="32" applyNumberFormat="1" applyFont="1" applyFill="1" applyBorder="1" applyAlignment="1">
      <alignment horizontal="left" vertical="center" wrapText="1"/>
    </xf>
    <xf numFmtId="41" fontId="23" fillId="24" borderId="21" xfId="32" applyNumberFormat="1" applyFont="1" applyFill="1" applyBorder="1" applyAlignment="1">
      <alignment horizontal="left" vertical="center" wrapText="1"/>
    </xf>
    <xf numFmtId="41" fontId="23" fillId="24" borderId="12" xfId="32" applyNumberFormat="1" applyFont="1" applyFill="1" applyBorder="1" applyAlignment="1">
      <alignment horizontal="left" vertical="center" wrapText="1"/>
    </xf>
    <xf numFmtId="41" fontId="23" fillId="24" borderId="11" xfId="32" applyNumberFormat="1" applyFont="1" applyFill="1" applyBorder="1" applyAlignment="1">
      <alignment horizontal="right" vertical="center" wrapText="1"/>
    </xf>
    <xf numFmtId="41" fontId="23" fillId="24" borderId="23" xfId="32" applyNumberFormat="1" applyFont="1" applyFill="1" applyBorder="1" applyAlignment="1">
      <alignment horizontal="left" vertical="center" wrapText="1"/>
    </xf>
    <xf numFmtId="41" fontId="23" fillId="24" borderId="26" xfId="32" applyNumberFormat="1" applyFont="1" applyFill="1" applyBorder="1" applyAlignment="1">
      <alignment horizontal="left" vertical="center" wrapText="1"/>
    </xf>
    <xf numFmtId="41" fontId="23" fillId="24" borderId="13" xfId="32" applyNumberFormat="1" applyFont="1" applyFill="1" applyBorder="1" applyAlignment="1">
      <alignment horizontal="right" vertical="center" wrapText="1"/>
    </xf>
    <xf numFmtId="41" fontId="23" fillId="24" borderId="24" xfId="32" applyNumberFormat="1" applyFont="1" applyFill="1" applyBorder="1" applyAlignment="1">
      <alignment horizontal="left" vertical="center" wrapText="1"/>
    </xf>
    <xf numFmtId="41" fontId="23" fillId="24" borderId="27" xfId="32" applyNumberFormat="1" applyFont="1" applyFill="1" applyBorder="1" applyAlignment="1">
      <alignment horizontal="left" vertical="center" wrapText="1"/>
    </xf>
    <xf numFmtId="41" fontId="23" fillId="24" borderId="28" xfId="32" applyNumberFormat="1" applyFont="1" applyFill="1" applyBorder="1" applyAlignment="1">
      <alignment horizontal="left" vertical="center" wrapText="1"/>
    </xf>
    <xf numFmtId="41" fontId="23" fillId="24" borderId="15" xfId="32" applyNumberFormat="1" applyFont="1" applyFill="1" applyBorder="1" applyAlignment="1">
      <alignment horizontal="right" vertical="center" wrapText="1"/>
    </xf>
    <xf numFmtId="41" fontId="23" fillId="24" borderId="20" xfId="32" applyNumberFormat="1" applyFont="1" applyFill="1" applyBorder="1" applyAlignment="1">
      <alignment horizontal="right" vertical="center" wrapText="1"/>
    </xf>
    <xf numFmtId="176" fontId="23" fillId="24" borderId="16" xfId="0" applyNumberFormat="1" applyFont="1" applyFill="1" applyBorder="1" applyAlignment="1">
      <alignment horizontal="right" vertical="center" wrapText="1"/>
    </xf>
    <xf numFmtId="41" fontId="23" fillId="24" borderId="30" xfId="32" applyNumberFormat="1" applyFont="1" applyFill="1" applyBorder="1" applyAlignment="1">
      <alignment horizontal="left" vertical="center" wrapText="1"/>
    </xf>
    <xf numFmtId="41" fontId="23" fillId="24" borderId="30" xfId="32" applyNumberFormat="1" applyFont="1" applyFill="1" applyBorder="1">
      <alignment vertical="center"/>
    </xf>
    <xf numFmtId="41" fontId="23" fillId="24" borderId="10" xfId="32" applyNumberFormat="1" applyFont="1" applyFill="1" applyBorder="1">
      <alignment vertical="center"/>
    </xf>
    <xf numFmtId="41" fontId="23" fillId="24" borderId="28" xfId="32" applyNumberFormat="1" applyFont="1" applyFill="1" applyBorder="1">
      <alignment vertical="center"/>
    </xf>
    <xf numFmtId="41" fontId="23" fillId="24" borderId="12" xfId="32" applyNumberFormat="1" applyFont="1" applyFill="1" applyBorder="1">
      <alignment vertical="center"/>
    </xf>
    <xf numFmtId="41" fontId="23" fillId="24" borderId="33" xfId="32" applyNumberFormat="1" applyFont="1" applyFill="1" applyBorder="1" applyAlignment="1">
      <alignment horizontal="right" vertical="center" wrapText="1"/>
    </xf>
    <xf numFmtId="41" fontId="23" fillId="24" borderId="14" xfId="32" applyNumberFormat="1" applyFont="1" applyFill="1" applyBorder="1" applyAlignment="1">
      <alignment vertical="center" wrapText="1"/>
    </xf>
    <xf numFmtId="41" fontId="23" fillId="24" borderId="0" xfId="32" applyNumberFormat="1" applyFont="1" applyFill="1" applyBorder="1" applyAlignment="1">
      <alignment vertical="center" wrapText="1"/>
    </xf>
    <xf numFmtId="41" fontId="23" fillId="24" borderId="15" xfId="32" applyNumberFormat="1" applyFont="1" applyFill="1" applyBorder="1" applyAlignment="1">
      <alignment vertical="center" wrapText="1"/>
    </xf>
    <xf numFmtId="41" fontId="23" fillId="24" borderId="10" xfId="32" applyNumberFormat="1" applyFont="1" applyFill="1" applyBorder="1" applyAlignment="1">
      <alignment horizontal="left" vertical="center" wrapText="1"/>
    </xf>
    <xf numFmtId="41" fontId="23" fillId="24" borderId="12" xfId="32" applyNumberFormat="1" applyFont="1" applyFill="1" applyBorder="1" applyAlignment="1">
      <alignment horizontal="left" vertical="center" shrinkToFit="1"/>
    </xf>
    <xf numFmtId="41" fontId="23" fillId="24" borderId="30" xfId="32" applyNumberFormat="1" applyFont="1" applyFill="1" applyBorder="1" applyAlignment="1" applyProtection="1">
      <alignment horizontal="center" vertical="center" wrapText="1"/>
    </xf>
    <xf numFmtId="41" fontId="23" fillId="24" borderId="29" xfId="32" applyNumberFormat="1" applyFont="1" applyFill="1" applyBorder="1" applyAlignment="1">
      <alignment horizontal="left" vertical="center" wrapText="1"/>
    </xf>
    <xf numFmtId="41" fontId="23" fillId="24" borderId="31" xfId="32" applyNumberFormat="1" applyFont="1" applyFill="1" applyBorder="1" applyAlignment="1">
      <alignment horizontal="left" vertical="center" wrapText="1"/>
    </xf>
    <xf numFmtId="41" fontId="23" fillId="24" borderId="32" xfId="32" applyNumberFormat="1" applyFont="1" applyFill="1" applyBorder="1" applyAlignment="1">
      <alignment horizontal="left" vertical="center" wrapText="1"/>
    </xf>
    <xf numFmtId="41" fontId="23" fillId="24" borderId="29" xfId="32" applyNumberFormat="1" applyFont="1" applyFill="1" applyBorder="1" applyAlignment="1" applyProtection="1">
      <alignment horizontal="center" vertical="center" wrapText="1"/>
    </xf>
    <xf numFmtId="41" fontId="23" fillId="24" borderId="18" xfId="32" applyNumberFormat="1" applyFont="1" applyFill="1" applyBorder="1" applyAlignment="1">
      <alignment horizontal="center" vertical="center" wrapText="1"/>
    </xf>
    <xf numFmtId="41" fontId="23" fillId="24" borderId="19" xfId="32" applyNumberFormat="1" applyFont="1" applyFill="1" applyBorder="1" applyAlignment="1">
      <alignment horizontal="center" vertical="center" wrapText="1"/>
    </xf>
    <xf numFmtId="41" fontId="23" fillId="24" borderId="17" xfId="32" applyNumberFormat="1" applyFont="1" applyFill="1" applyBorder="1" applyAlignment="1">
      <alignment horizontal="center" vertical="center" wrapText="1"/>
    </xf>
    <xf numFmtId="41" fontId="23" fillId="24" borderId="0" xfId="32" applyNumberFormat="1" applyFont="1" applyFill="1" applyAlignment="1">
      <alignment horizontal="center" vertical="center"/>
    </xf>
    <xf numFmtId="41" fontId="23" fillId="24" borderId="0" xfId="32" applyNumberFormat="1" applyFont="1" applyFill="1">
      <alignment vertical="center"/>
    </xf>
    <xf numFmtId="0" fontId="26" fillId="0" borderId="0" xfId="64" applyNumberFormat="1" applyFont="1" applyAlignment="1">
      <alignment horizontal="left" vertical="center"/>
    </xf>
    <xf numFmtId="0" fontId="26" fillId="0" borderId="34" xfId="64" applyNumberFormat="1" applyFont="1" applyBorder="1" applyAlignment="1">
      <alignment horizontal="center" vertical="center"/>
    </xf>
    <xf numFmtId="41" fontId="26" fillId="0" borderId="34" xfId="33" applyNumberFormat="1" applyFont="1" applyBorder="1" applyAlignment="1">
      <alignment horizontal="center" vertical="center"/>
    </xf>
    <xf numFmtId="0" fontId="25" fillId="0" borderId="0" xfId="64" applyNumberFormat="1" applyFont="1" applyAlignment="1">
      <alignment horizontal="center" vertical="center"/>
    </xf>
    <xf numFmtId="0" fontId="29" fillId="0" borderId="34" xfId="64" applyNumberFormat="1" applyFont="1" applyBorder="1" applyAlignment="1">
      <alignment horizontal="center" vertical="center"/>
    </xf>
    <xf numFmtId="0" fontId="29" fillId="0" borderId="35" xfId="64" applyNumberFormat="1" applyFont="1" applyBorder="1" applyAlignment="1">
      <alignment horizontal="center" vertical="center"/>
    </xf>
    <xf numFmtId="0" fontId="26" fillId="0" borderId="35" xfId="64" applyNumberFormat="1" applyFont="1" applyBorder="1" applyAlignment="1">
      <alignment horizontal="center" vertical="center"/>
    </xf>
    <xf numFmtId="0" fontId="26" fillId="0" borderId="35" xfId="64" applyNumberFormat="1" applyFont="1" applyBorder="1" applyAlignment="1">
      <alignment horizontal="center" vertical="center" shrinkToFit="1"/>
    </xf>
    <xf numFmtId="0" fontId="30" fillId="0" borderId="39" xfId="64" applyNumberFormat="1" applyFont="1" applyBorder="1" applyAlignment="1">
      <alignment horizontal="center" vertical="center"/>
    </xf>
    <xf numFmtId="0" fontId="30" fillId="0" borderId="40" xfId="64" applyNumberFormat="1" applyFont="1" applyBorder="1" applyAlignment="1">
      <alignment horizontal="center" vertical="center"/>
    </xf>
    <xf numFmtId="0" fontId="30" fillId="0" borderId="41" xfId="64" applyNumberFormat="1" applyFont="1" applyBorder="1" applyAlignment="1">
      <alignment horizontal="center" vertical="center"/>
    </xf>
    <xf numFmtId="0" fontId="31" fillId="0" borderId="0" xfId="64" applyNumberFormat="1" applyFont="1" applyAlignment="1">
      <alignment horizontal="center" vertical="center"/>
    </xf>
    <xf numFmtId="0" fontId="31" fillId="0" borderId="39" xfId="64" applyNumberFormat="1" applyFont="1" applyBorder="1" applyAlignment="1">
      <alignment horizontal="center" vertical="center"/>
    </xf>
    <xf numFmtId="0" fontId="31" fillId="0" borderId="40" xfId="64" applyNumberFormat="1" applyFont="1" applyBorder="1" applyAlignment="1">
      <alignment horizontal="center" vertical="center"/>
    </xf>
    <xf numFmtId="0" fontId="31" fillId="0" borderId="41" xfId="64" applyNumberFormat="1" applyFont="1" applyBorder="1" applyAlignment="1">
      <alignment horizontal="center" vertical="center"/>
    </xf>
    <xf numFmtId="0" fontId="32" fillId="0" borderId="39" xfId="64" applyNumberFormat="1" applyFont="1" applyBorder="1" applyAlignment="1">
      <alignment horizontal="center" vertical="center"/>
    </xf>
    <xf numFmtId="0" fontId="32" fillId="0" borderId="40" xfId="64" applyNumberFormat="1" applyFont="1" applyBorder="1" applyAlignment="1">
      <alignment horizontal="center" vertical="center"/>
    </xf>
    <xf numFmtId="0" fontId="32" fillId="0" borderId="41" xfId="64" applyNumberFormat="1" applyFont="1" applyBorder="1" applyAlignment="1">
      <alignment horizontal="center" vertical="center"/>
    </xf>
    <xf numFmtId="0" fontId="24" fillId="0" borderId="0" xfId="64" applyNumberFormat="1" applyFont="1" applyAlignment="1">
      <alignment horizontal="center" vertical="center"/>
    </xf>
    <xf numFmtId="0" fontId="27" fillId="0" borderId="36" xfId="64" applyNumberFormat="1" applyFont="1" applyBorder="1" applyAlignment="1">
      <alignment horizontal="center" vertical="center"/>
    </xf>
    <xf numFmtId="0" fontId="27" fillId="0" borderId="36" xfId="64" applyNumberFormat="1" applyFont="1" applyBorder="1" applyAlignment="1">
      <alignment horizontal="center" vertical="center" shrinkToFit="1"/>
    </xf>
    <xf numFmtId="0" fontId="27" fillId="0" borderId="37" xfId="64" applyNumberFormat="1" applyFont="1" applyBorder="1" applyAlignment="1">
      <alignment horizontal="center" vertical="center" shrinkToFit="1"/>
    </xf>
    <xf numFmtId="0" fontId="27" fillId="0" borderId="37" xfId="64" applyNumberFormat="1" applyFont="1" applyBorder="1" applyAlignment="1">
      <alignment horizontal="center" vertical="center"/>
    </xf>
    <xf numFmtId="0" fontId="27" fillId="0" borderId="38" xfId="64" applyNumberFormat="1" applyFont="1" applyBorder="1" applyAlignment="1">
      <alignment horizontal="center" vertical="center"/>
    </xf>
    <xf numFmtId="0" fontId="27" fillId="0" borderId="38" xfId="64" applyNumberFormat="1" applyFont="1" applyBorder="1" applyAlignment="1">
      <alignment horizontal="center" vertical="center" shrinkToFit="1"/>
    </xf>
    <xf numFmtId="41" fontId="22" fillId="2" borderId="28" xfId="32" applyNumberFormat="1" applyFont="1" applyFill="1" applyBorder="1" applyAlignment="1">
      <alignment horizontal="center" vertical="center" wrapText="1"/>
    </xf>
    <xf numFmtId="41" fontId="22" fillId="2" borderId="30" xfId="32" applyNumberFormat="1" applyFont="1" applyFill="1" applyBorder="1" applyAlignment="1">
      <alignment horizontal="center" vertical="center" wrapText="1"/>
    </xf>
    <xf numFmtId="41" fontId="22" fillId="2" borderId="10" xfId="32" applyNumberFormat="1" applyFont="1" applyFill="1" applyBorder="1" applyAlignment="1">
      <alignment horizontal="center" vertical="center" wrapText="1"/>
    </xf>
    <xf numFmtId="41" fontId="33" fillId="0" borderId="42" xfId="32" applyNumberFormat="1" applyFont="1" applyBorder="1" applyAlignment="1">
      <alignment horizontal="center" vertical="center"/>
    </xf>
    <xf numFmtId="41" fontId="22" fillId="2" borderId="20" xfId="32" applyNumberFormat="1" applyFont="1" applyFill="1" applyBorder="1" applyAlignment="1">
      <alignment horizontal="center" vertical="center" wrapText="1"/>
    </xf>
    <xf numFmtId="41" fontId="22" fillId="2" borderId="43" xfId="32" applyNumberFormat="1" applyFont="1" applyFill="1" applyBorder="1" applyAlignment="1">
      <alignment horizontal="center" vertical="center" wrapText="1"/>
    </xf>
    <xf numFmtId="41" fontId="22" fillId="2" borderId="11" xfId="32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49" fontId="22" fillId="2" borderId="43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1" fontId="22" fillId="2" borderId="21" xfId="32" applyNumberFormat="1" applyFont="1" applyFill="1" applyBorder="1" applyAlignment="1">
      <alignment horizontal="center" vertical="center" wrapText="1"/>
    </xf>
    <xf numFmtId="41" fontId="22" fillId="2" borderId="31" xfId="32" applyNumberFormat="1" applyFont="1" applyFill="1" applyBorder="1" applyAlignment="1">
      <alignment horizontal="center" vertical="center" wrapText="1"/>
    </xf>
    <xf numFmtId="41" fontId="22" fillId="2" borderId="44" xfId="32" applyNumberFormat="1" applyFont="1" applyFill="1" applyBorder="1" applyAlignment="1">
      <alignment horizontal="center" vertical="center" wrapText="1"/>
    </xf>
    <xf numFmtId="41" fontId="22" fillId="2" borderId="42" xfId="32" applyNumberFormat="1" applyFont="1" applyFill="1" applyBorder="1" applyAlignment="1">
      <alignment horizontal="center" vertical="center" wrapText="1"/>
    </xf>
    <xf numFmtId="41" fontId="23" fillId="24" borderId="14" xfId="32" applyNumberFormat="1" applyFont="1" applyFill="1" applyBorder="1" applyAlignment="1">
      <alignment horizontal="center" vertical="center" wrapText="1"/>
    </xf>
    <xf numFmtId="41" fontId="23" fillId="24" borderId="45" xfId="32" applyNumberFormat="1" applyFont="1" applyFill="1" applyBorder="1" applyAlignment="1">
      <alignment horizontal="center" vertical="center" wrapText="1"/>
    </xf>
    <xf numFmtId="41" fontId="23" fillId="24" borderId="16" xfId="32" applyNumberFormat="1" applyFont="1" applyFill="1" applyBorder="1" applyAlignment="1" applyProtection="1">
      <alignment horizontal="center" vertical="center" wrapText="1"/>
    </xf>
    <xf numFmtId="41" fontId="23" fillId="24" borderId="30" xfId="32" applyNumberFormat="1" applyFont="1" applyFill="1" applyBorder="1" applyAlignment="1" applyProtection="1">
      <alignment horizontal="center" vertical="center" wrapText="1"/>
    </xf>
    <xf numFmtId="41" fontId="23" fillId="24" borderId="26" xfId="32" applyNumberFormat="1" applyFont="1" applyFill="1" applyBorder="1" applyAlignment="1" applyProtection="1">
      <alignment horizontal="center" vertical="center" wrapText="1"/>
    </xf>
  </cellXfs>
  <cellStyles count="65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쉼표 [0] 2" xfId="33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10" xfId="44"/>
    <cellStyle name="표준 11" xfId="45"/>
    <cellStyle name="표준 12" xfId="46"/>
    <cellStyle name="표준 13" xfId="47"/>
    <cellStyle name="표준 14" xfId="48"/>
    <cellStyle name="표준 15" xfId="49"/>
    <cellStyle name="표준 16" xfId="50"/>
    <cellStyle name="표준 17" xfId="51"/>
    <cellStyle name="표준 18" xfId="52"/>
    <cellStyle name="표준 19" xfId="53"/>
    <cellStyle name="표준 2" xfId="54"/>
    <cellStyle name="표준 20" xfId="55"/>
    <cellStyle name="표준 21" xfId="56"/>
    <cellStyle name="표준 3" xfId="57"/>
    <cellStyle name="표준 4" xfId="58"/>
    <cellStyle name="표준 5" xfId="59"/>
    <cellStyle name="표준 6" xfId="60"/>
    <cellStyle name="표준 7" xfId="61"/>
    <cellStyle name="표준 8" xfId="62"/>
    <cellStyle name="표준 9" xfId="63"/>
    <cellStyle name="표준_운영매뉴얼(2)1" xfId="6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46" workbookViewId="0">
      <selection activeCell="T54" sqref="T54"/>
    </sheetView>
  </sheetViews>
  <sheetFormatPr defaultRowHeight="16.5"/>
  <cols>
    <col min="1" max="1" width="5.5" style="2" customWidth="1"/>
    <col min="2" max="3" width="9" style="2" customWidth="1"/>
    <col min="4" max="4" width="5" style="2" hidden="1" customWidth="1"/>
    <col min="5" max="5" width="13.625" style="2" customWidth="1"/>
    <col min="6" max="6" width="13.375" style="2" customWidth="1"/>
    <col min="7" max="7" width="11.875" style="2" customWidth="1"/>
    <col min="8" max="8" width="9" style="2" customWidth="1"/>
    <col min="9" max="9" width="4.5" style="2" customWidth="1"/>
    <col min="10" max="10" width="0.625" style="2" customWidth="1"/>
    <col min="11" max="11" width="13.875" style="2" customWidth="1"/>
    <col min="12" max="12" width="13.375" style="2" customWidth="1"/>
    <col min="13" max="13" width="12.875" style="2" customWidth="1"/>
    <col min="14" max="14" width="4.5" style="2" customWidth="1"/>
    <col min="15" max="15" width="9" style="2" customWidth="1"/>
    <col min="16" max="16384" width="9" style="2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6" ht="31.5">
      <c r="A4" s="12"/>
      <c r="B4" s="13" t="s">
        <v>153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</row>
    <row r="5" spans="1:16" ht="61.5">
      <c r="A5" s="12"/>
      <c r="B5" s="74" t="s">
        <v>164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3"/>
      <c r="O5" s="3"/>
      <c r="P5" s="3"/>
    </row>
    <row r="6" spans="1:1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46.5">
      <c r="A23" s="12"/>
      <c r="B23" s="77" t="s">
        <v>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ht="46.5">
      <c r="A25" s="14"/>
      <c r="B25" s="78" t="s">
        <v>59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s="4" customFormat="1" ht="18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4" customFormat="1" ht="25.5" customHeight="1">
      <c r="A27" s="14"/>
      <c r="B27" s="14" t="s">
        <v>27</v>
      </c>
      <c r="C27" s="66" t="s">
        <v>31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s="4" customFormat="1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4" customFormat="1" ht="27" customHeight="1">
      <c r="A29" s="14"/>
      <c r="B29" s="14" t="s">
        <v>11</v>
      </c>
      <c r="C29" s="66" t="s">
        <v>154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4" customFormat="1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4" customFormat="1" ht="18.75">
      <c r="A31" s="14"/>
      <c r="B31" s="14"/>
      <c r="C31" s="67" t="s">
        <v>6</v>
      </c>
      <c r="D31" s="67"/>
      <c r="E31" s="67"/>
      <c r="F31" s="67"/>
      <c r="G31" s="68">
        <v>1216471391</v>
      </c>
      <c r="H31" s="68"/>
      <c r="I31" s="68"/>
      <c r="J31" s="68"/>
      <c r="K31" s="14"/>
      <c r="L31" s="14"/>
      <c r="M31" s="14"/>
    </row>
    <row r="32" spans="1:13" s="4" customFormat="1" ht="18.75">
      <c r="A32" s="14"/>
      <c r="B32" s="14"/>
      <c r="C32" s="67" t="s">
        <v>58</v>
      </c>
      <c r="D32" s="67"/>
      <c r="E32" s="67"/>
      <c r="F32" s="67"/>
      <c r="G32" s="68">
        <v>0</v>
      </c>
      <c r="H32" s="68"/>
      <c r="I32" s="68"/>
      <c r="J32" s="68"/>
      <c r="K32" s="14"/>
      <c r="L32" s="14"/>
      <c r="M32" s="14"/>
    </row>
    <row r="33" spans="1:13" s="4" customFormat="1" ht="18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4" customFormat="1" ht="24.75" customHeight="1">
      <c r="A34" s="14"/>
      <c r="B34" s="14" t="s">
        <v>51</v>
      </c>
      <c r="C34" s="66" t="s">
        <v>30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4" customFormat="1" ht="13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s="4" customFormat="1" ht="27" customHeight="1">
      <c r="A36" s="14"/>
      <c r="B36" s="14" t="s">
        <v>12</v>
      </c>
      <c r="C36" s="66" t="s">
        <v>46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s="4" customFormat="1" ht="24.75" customHeight="1">
      <c r="A37" s="14"/>
      <c r="B37" s="14"/>
      <c r="C37" s="66" t="s">
        <v>29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s="4" customFormat="1" ht="22.5" customHeight="1">
      <c r="A38" s="14"/>
      <c r="B38" s="14"/>
      <c r="C38" s="66" t="s">
        <v>33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s="4" customFormat="1" ht="14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4" customFormat="1" ht="22.5" customHeight="1">
      <c r="A40" s="14"/>
      <c r="B40" s="14" t="s">
        <v>15</v>
      </c>
      <c r="C40" s="66" t="s">
        <v>32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s="4" customFormat="1" ht="22.5" customHeight="1">
      <c r="A41" s="14"/>
      <c r="B41" s="1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s="5" customFormat="1" ht="2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31.5">
      <c r="A43" s="12"/>
      <c r="B43" s="69" t="s">
        <v>39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3" ht="31.5">
      <c r="A44" s="12"/>
      <c r="B44" s="69" t="s">
        <v>45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72.75" customHeight="1">
      <c r="A46" s="12"/>
      <c r="B46" s="81" t="s">
        <v>165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1:13" ht="25.5" customHeight="1">
      <c r="A47" s="1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2"/>
      <c r="B48" s="84" t="s">
        <v>7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38.25" customHeight="1">
      <c r="A49" s="12"/>
      <c r="B49" s="70" t="s">
        <v>57</v>
      </c>
      <c r="C49" s="70"/>
      <c r="D49" s="70"/>
      <c r="E49" s="71"/>
      <c r="F49" s="71"/>
      <c r="G49" s="71"/>
      <c r="H49" s="70" t="s">
        <v>5</v>
      </c>
      <c r="I49" s="70"/>
      <c r="J49" s="70"/>
      <c r="K49" s="70"/>
      <c r="L49" s="70"/>
      <c r="M49" s="70"/>
    </row>
    <row r="50" spans="1:13" ht="38.25" customHeight="1">
      <c r="A50" s="12"/>
      <c r="B50" s="67" t="s">
        <v>67</v>
      </c>
      <c r="C50" s="67"/>
      <c r="D50" s="67"/>
      <c r="E50" s="19" t="s">
        <v>152</v>
      </c>
      <c r="F50" s="19" t="s">
        <v>159</v>
      </c>
      <c r="G50" s="19" t="s">
        <v>49</v>
      </c>
      <c r="H50" s="67" t="s">
        <v>67</v>
      </c>
      <c r="I50" s="67"/>
      <c r="J50" s="67"/>
      <c r="K50" s="19" t="s">
        <v>152</v>
      </c>
      <c r="L50" s="19" t="s">
        <v>159</v>
      </c>
      <c r="M50" s="19" t="s">
        <v>49</v>
      </c>
    </row>
    <row r="51" spans="1:13" ht="36" customHeight="1">
      <c r="A51" s="12"/>
      <c r="B51" s="72" t="s">
        <v>10</v>
      </c>
      <c r="C51" s="72"/>
      <c r="D51" s="72"/>
      <c r="E51" s="20">
        <f>SUM(E52:E57)</f>
        <v>1232391</v>
      </c>
      <c r="F51" s="20">
        <f>SUM(F52:F57)</f>
        <v>1216471</v>
      </c>
      <c r="G51" s="20">
        <f t="shared" ref="G51:G57" si="0">F51-E51</f>
        <v>-15920</v>
      </c>
      <c r="H51" s="73" t="s">
        <v>10</v>
      </c>
      <c r="I51" s="73"/>
      <c r="J51" s="73"/>
      <c r="K51" s="20">
        <f>SUM(K52:K57)</f>
        <v>1232391</v>
      </c>
      <c r="L51" s="20">
        <f>SUM(L52:L57)</f>
        <v>1216471</v>
      </c>
      <c r="M51" s="20">
        <f>L51-K51</f>
        <v>-15920</v>
      </c>
    </row>
    <row r="52" spans="1:13" ht="37.5" customHeight="1">
      <c r="A52" s="12"/>
      <c r="B52" s="85" t="s">
        <v>68</v>
      </c>
      <c r="C52" s="85"/>
      <c r="D52" s="85"/>
      <c r="E52" s="21">
        <v>1070645</v>
      </c>
      <c r="F52" s="21">
        <v>1032439</v>
      </c>
      <c r="G52" s="21">
        <f t="shared" si="0"/>
        <v>-38206</v>
      </c>
      <c r="H52" s="86" t="s">
        <v>72</v>
      </c>
      <c r="I52" s="86"/>
      <c r="J52" s="86"/>
      <c r="K52" s="21">
        <v>812936</v>
      </c>
      <c r="L52" s="21">
        <v>801676</v>
      </c>
      <c r="M52" s="21">
        <f>L52-K52</f>
        <v>-11260</v>
      </c>
    </row>
    <row r="53" spans="1:13" ht="37.5" customHeight="1">
      <c r="A53" s="12"/>
      <c r="B53" s="88" t="s">
        <v>75</v>
      </c>
      <c r="C53" s="88"/>
      <c r="D53" s="88"/>
      <c r="E53" s="22">
        <v>79603</v>
      </c>
      <c r="F53" s="22">
        <v>84353</v>
      </c>
      <c r="G53" s="22">
        <f t="shared" si="0"/>
        <v>4750</v>
      </c>
      <c r="H53" s="87" t="s">
        <v>8</v>
      </c>
      <c r="I53" s="87"/>
      <c r="J53" s="87"/>
      <c r="K53" s="22">
        <v>8600</v>
      </c>
      <c r="L53" s="22">
        <v>24157</v>
      </c>
      <c r="M53" s="22">
        <f>L53-K53</f>
        <v>15557</v>
      </c>
    </row>
    <row r="54" spans="1:13" ht="38.25" customHeight="1">
      <c r="A54" s="12"/>
      <c r="B54" s="88" t="s">
        <v>63</v>
      </c>
      <c r="C54" s="88"/>
      <c r="D54" s="88"/>
      <c r="E54" s="22">
        <v>52048</v>
      </c>
      <c r="F54" s="22">
        <v>50218</v>
      </c>
      <c r="G54" s="22">
        <f t="shared" si="0"/>
        <v>-1830</v>
      </c>
      <c r="H54" s="87" t="s">
        <v>21</v>
      </c>
      <c r="I54" s="87"/>
      <c r="J54" s="87"/>
      <c r="K54" s="22">
        <v>406451</v>
      </c>
      <c r="L54" s="22">
        <v>328251</v>
      </c>
      <c r="M54" s="22">
        <f>L54-K54</f>
        <v>-78200</v>
      </c>
    </row>
    <row r="55" spans="1:13" ht="38.25" customHeight="1">
      <c r="A55" s="12"/>
      <c r="B55" s="88" t="s">
        <v>23</v>
      </c>
      <c r="C55" s="88"/>
      <c r="D55" s="88"/>
      <c r="E55" s="22">
        <v>10000</v>
      </c>
      <c r="F55" s="22">
        <v>10000</v>
      </c>
      <c r="G55" s="22">
        <f t="shared" si="0"/>
        <v>0</v>
      </c>
      <c r="H55" s="87" t="s">
        <v>19</v>
      </c>
      <c r="I55" s="87"/>
      <c r="J55" s="87"/>
      <c r="K55" s="22">
        <v>450</v>
      </c>
      <c r="L55" s="22">
        <v>450</v>
      </c>
      <c r="M55" s="22"/>
    </row>
    <row r="56" spans="1:13" ht="37.5" customHeight="1">
      <c r="A56" s="12"/>
      <c r="B56" s="88" t="s">
        <v>61</v>
      </c>
      <c r="C56" s="88"/>
      <c r="D56" s="88"/>
      <c r="E56" s="22">
        <v>19675</v>
      </c>
      <c r="F56" s="22">
        <v>39020</v>
      </c>
      <c r="G56" s="22">
        <f t="shared" si="0"/>
        <v>19345</v>
      </c>
      <c r="H56" s="87" t="s">
        <v>155</v>
      </c>
      <c r="I56" s="87"/>
      <c r="J56" s="87"/>
      <c r="K56" s="22">
        <v>3954</v>
      </c>
      <c r="L56" s="22">
        <v>61937</v>
      </c>
      <c r="M56" s="22">
        <f>L56-K56</f>
        <v>57983</v>
      </c>
    </row>
    <row r="57" spans="1:13" ht="36" customHeight="1">
      <c r="A57" s="12"/>
      <c r="B57" s="89" t="s">
        <v>17</v>
      </c>
      <c r="C57" s="89"/>
      <c r="D57" s="89"/>
      <c r="E57" s="23">
        <v>420</v>
      </c>
      <c r="F57" s="23">
        <v>441</v>
      </c>
      <c r="G57" s="23">
        <f t="shared" si="0"/>
        <v>21</v>
      </c>
      <c r="H57" s="90"/>
      <c r="I57" s="90"/>
      <c r="J57" s="90"/>
      <c r="K57" s="23"/>
      <c r="L57" s="23"/>
      <c r="M57" s="23">
        <f>L57-K57</f>
        <v>0</v>
      </c>
    </row>
    <row r="61" spans="1:13">
      <c r="E61" s="11"/>
      <c r="L61" s="11"/>
    </row>
  </sheetData>
  <mergeCells count="37">
    <mergeCell ref="B57:D57"/>
    <mergeCell ref="H57:J57"/>
    <mergeCell ref="B55:D55"/>
    <mergeCell ref="H55:J55"/>
    <mergeCell ref="B56:D56"/>
    <mergeCell ref="B52:D52"/>
    <mergeCell ref="H52:J52"/>
    <mergeCell ref="H56:J56"/>
    <mergeCell ref="B53:D53"/>
    <mergeCell ref="H53:J53"/>
    <mergeCell ref="B54:D54"/>
    <mergeCell ref="H54:J54"/>
    <mergeCell ref="B43:M43"/>
    <mergeCell ref="B49:G49"/>
    <mergeCell ref="B51:D51"/>
    <mergeCell ref="H51:J51"/>
    <mergeCell ref="B5:M5"/>
    <mergeCell ref="B23:M23"/>
    <mergeCell ref="B25:M25"/>
    <mergeCell ref="C27:M27"/>
    <mergeCell ref="C29:M29"/>
    <mergeCell ref="B50:D50"/>
    <mergeCell ref="B44:M44"/>
    <mergeCell ref="B46:M46"/>
    <mergeCell ref="B48:M48"/>
    <mergeCell ref="H50:J50"/>
    <mergeCell ref="H49:M49"/>
    <mergeCell ref="C41:M41"/>
    <mergeCell ref="C40:M40"/>
    <mergeCell ref="C31:F31"/>
    <mergeCell ref="G31:J31"/>
    <mergeCell ref="C36:M36"/>
    <mergeCell ref="C37:M37"/>
    <mergeCell ref="C38:M38"/>
    <mergeCell ref="C32:F32"/>
    <mergeCell ref="G32:J32"/>
    <mergeCell ref="C34:M34"/>
  </mergeCells>
  <phoneticPr fontId="35" type="noConversion"/>
  <pageMargins left="0.7086111307144165" right="0.7086111307144165" top="0.74791663885116577" bottom="0.74791663885116577" header="0.31486111879348755" footer="0.3148611187934875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topLeftCell="A70" workbookViewId="0">
      <selection activeCell="R90" sqref="R90"/>
    </sheetView>
  </sheetViews>
  <sheetFormatPr defaultRowHeight="16.5"/>
  <cols>
    <col min="1" max="2" width="8.75" style="9" customWidth="1"/>
    <col min="3" max="3" width="23.625" style="10" customWidth="1"/>
    <col min="4" max="4" width="21.375" style="10" customWidth="1"/>
    <col min="5" max="7" width="13.25" style="10" customWidth="1"/>
    <col min="8" max="8" width="7.375" style="10" customWidth="1"/>
    <col min="9" max="10" width="8.75" style="10" customWidth="1"/>
    <col min="11" max="11" width="21" style="10" customWidth="1"/>
    <col min="12" max="12" width="17.625" style="10" customWidth="1"/>
    <col min="13" max="14" width="12.5" style="10" customWidth="1"/>
    <col min="15" max="15" width="12.25" style="10" customWidth="1"/>
    <col min="16" max="16" width="7.375" style="6" customWidth="1"/>
  </cols>
  <sheetData>
    <row r="1" spans="1:16" ht="21.75" customHeight="1">
      <c r="A1" s="94" t="s">
        <v>160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5"/>
    </row>
    <row r="2" spans="1:16" ht="14.25" customHeight="1">
      <c r="A2" s="95" t="s">
        <v>71</v>
      </c>
      <c r="B2" s="96"/>
      <c r="C2" s="96"/>
      <c r="D2" s="96"/>
      <c r="E2" s="96"/>
      <c r="F2" s="96"/>
      <c r="G2" s="96"/>
      <c r="H2" s="97"/>
      <c r="I2" s="98" t="s">
        <v>60</v>
      </c>
      <c r="J2" s="99"/>
      <c r="K2" s="99"/>
      <c r="L2" s="99"/>
      <c r="M2" s="99"/>
      <c r="N2" s="99"/>
      <c r="O2" s="99"/>
      <c r="P2" s="100"/>
    </row>
    <row r="3" spans="1:16" ht="17.25" customHeight="1">
      <c r="A3" s="91" t="s">
        <v>28</v>
      </c>
      <c r="B3" s="91" t="s">
        <v>13</v>
      </c>
      <c r="C3" s="91" t="s">
        <v>14</v>
      </c>
      <c r="D3" s="91" t="s">
        <v>56</v>
      </c>
      <c r="E3" s="95" t="s">
        <v>76</v>
      </c>
      <c r="F3" s="97"/>
      <c r="G3" s="95" t="s">
        <v>3</v>
      </c>
      <c r="H3" s="97"/>
      <c r="I3" s="91" t="s">
        <v>28</v>
      </c>
      <c r="J3" s="91" t="s">
        <v>13</v>
      </c>
      <c r="K3" s="91" t="s">
        <v>14</v>
      </c>
      <c r="L3" s="91" t="s">
        <v>56</v>
      </c>
      <c r="M3" s="95" t="s">
        <v>76</v>
      </c>
      <c r="N3" s="97"/>
      <c r="O3" s="98" t="s">
        <v>3</v>
      </c>
      <c r="P3" s="100"/>
    </row>
    <row r="4" spans="1:16" ht="23.25" customHeight="1">
      <c r="A4" s="92"/>
      <c r="B4" s="93"/>
      <c r="C4" s="92"/>
      <c r="D4" s="92"/>
      <c r="E4" s="24" t="s">
        <v>156</v>
      </c>
      <c r="F4" s="24" t="s">
        <v>157</v>
      </c>
      <c r="G4" s="24" t="s">
        <v>16</v>
      </c>
      <c r="H4" s="24" t="s">
        <v>64</v>
      </c>
      <c r="I4" s="93"/>
      <c r="J4" s="92"/>
      <c r="K4" s="92"/>
      <c r="L4" s="92"/>
      <c r="M4" s="24" t="s">
        <v>158</v>
      </c>
      <c r="N4" s="24" t="s">
        <v>157</v>
      </c>
      <c r="O4" s="24" t="s">
        <v>16</v>
      </c>
      <c r="P4" s="24" t="s">
        <v>64</v>
      </c>
    </row>
    <row r="5" spans="1:16" ht="21" customHeight="1">
      <c r="A5" s="27" t="s">
        <v>75</v>
      </c>
      <c r="B5" s="27" t="s">
        <v>75</v>
      </c>
      <c r="C5" s="27" t="s">
        <v>38</v>
      </c>
      <c r="D5" s="28" t="s">
        <v>42</v>
      </c>
      <c r="E5" s="29">
        <v>48000000</v>
      </c>
      <c r="F5" s="30">
        <v>51840000</v>
      </c>
      <c r="G5" s="31">
        <f>F5-E5</f>
        <v>3840000</v>
      </c>
      <c r="H5" s="31">
        <f t="shared" ref="H5:H17" si="0">G5/E5*100</f>
        <v>8</v>
      </c>
      <c r="I5" s="32" t="s">
        <v>52</v>
      </c>
      <c r="J5" s="27" t="s">
        <v>53</v>
      </c>
      <c r="K5" s="33" t="s">
        <v>24</v>
      </c>
      <c r="L5" s="34"/>
      <c r="M5" s="35">
        <v>544410000</v>
      </c>
      <c r="N5" s="26">
        <v>536771000</v>
      </c>
      <c r="O5" s="31">
        <f t="shared" ref="O5:O36" si="1">N5-M5</f>
        <v>-7639000</v>
      </c>
      <c r="P5" s="31">
        <f t="shared" ref="P5:P39" si="2">O5/M5*100</f>
        <v>-1.4031704046582538</v>
      </c>
    </row>
    <row r="6" spans="1:16" ht="21" customHeight="1">
      <c r="A6" s="36"/>
      <c r="B6" s="36"/>
      <c r="C6" s="36"/>
      <c r="D6" s="28" t="s">
        <v>124</v>
      </c>
      <c r="E6" s="29">
        <v>12720000</v>
      </c>
      <c r="F6" s="26">
        <v>12540000</v>
      </c>
      <c r="G6" s="31">
        <f>F6-E6</f>
        <v>-180000</v>
      </c>
      <c r="H6" s="31">
        <f t="shared" si="0"/>
        <v>-1.4150943396226416</v>
      </c>
      <c r="I6" s="37"/>
      <c r="J6" s="36"/>
      <c r="K6" s="33" t="s">
        <v>55</v>
      </c>
      <c r="L6" s="34"/>
      <c r="M6" s="38">
        <v>90741400</v>
      </c>
      <c r="N6" s="26">
        <v>91323600</v>
      </c>
      <c r="O6" s="31">
        <f t="shared" si="1"/>
        <v>582200</v>
      </c>
      <c r="P6" s="31">
        <f t="shared" si="2"/>
        <v>0.64160350181945613</v>
      </c>
    </row>
    <row r="7" spans="1:16" ht="21" customHeight="1">
      <c r="A7" s="36"/>
      <c r="B7" s="36"/>
      <c r="C7" s="36"/>
      <c r="D7" s="28" t="s">
        <v>125</v>
      </c>
      <c r="E7" s="29">
        <v>9500000</v>
      </c>
      <c r="F7" s="26">
        <v>9500000</v>
      </c>
      <c r="G7" s="31">
        <f t="shared" ref="G7:G32" si="3">F7-E7</f>
        <v>0</v>
      </c>
      <c r="H7" s="31">
        <f t="shared" si="0"/>
        <v>0</v>
      </c>
      <c r="I7" s="37"/>
      <c r="J7" s="36"/>
      <c r="K7" s="33" t="s">
        <v>131</v>
      </c>
      <c r="L7" s="34"/>
      <c r="M7" s="38">
        <v>53393000</v>
      </c>
      <c r="N7" s="26">
        <v>53483000</v>
      </c>
      <c r="O7" s="31">
        <f t="shared" si="1"/>
        <v>90000</v>
      </c>
      <c r="P7" s="31">
        <f t="shared" si="2"/>
        <v>0.16856142190923906</v>
      </c>
    </row>
    <row r="8" spans="1:16" ht="21" customHeight="1">
      <c r="A8" s="36"/>
      <c r="B8" s="36"/>
      <c r="C8" s="36"/>
      <c r="D8" s="28" t="s">
        <v>126</v>
      </c>
      <c r="E8" s="29">
        <v>4600000</v>
      </c>
      <c r="F8" s="26">
        <v>4600000</v>
      </c>
      <c r="G8" s="31">
        <f t="shared" si="3"/>
        <v>0</v>
      </c>
      <c r="H8" s="31">
        <f t="shared" si="0"/>
        <v>0</v>
      </c>
      <c r="I8" s="37"/>
      <c r="J8" s="36"/>
      <c r="K8" s="33" t="s">
        <v>79</v>
      </c>
      <c r="L8" s="34"/>
      <c r="M8" s="38">
        <v>60900000</v>
      </c>
      <c r="N8" s="26">
        <v>60100000</v>
      </c>
      <c r="O8" s="31">
        <f t="shared" si="1"/>
        <v>-800000</v>
      </c>
      <c r="P8" s="31">
        <f t="shared" si="2"/>
        <v>-1.3136288998357963</v>
      </c>
    </row>
    <row r="9" spans="1:16" ht="21" customHeight="1">
      <c r="A9" s="36"/>
      <c r="B9" s="36"/>
      <c r="C9" s="36"/>
      <c r="D9" s="28" t="s">
        <v>127</v>
      </c>
      <c r="E9" s="29">
        <v>458000</v>
      </c>
      <c r="F9" s="26">
        <v>458000</v>
      </c>
      <c r="G9" s="31">
        <f t="shared" si="3"/>
        <v>0</v>
      </c>
      <c r="H9" s="31">
        <f t="shared" si="0"/>
        <v>0</v>
      </c>
      <c r="I9" s="37"/>
      <c r="J9" s="36"/>
      <c r="K9" s="33" t="s">
        <v>80</v>
      </c>
      <c r="L9" s="34"/>
      <c r="M9" s="38">
        <v>3949400</v>
      </c>
      <c r="N9" s="26">
        <v>3956400</v>
      </c>
      <c r="O9" s="31">
        <f t="shared" si="1"/>
        <v>7000</v>
      </c>
      <c r="P9" s="31">
        <f t="shared" si="2"/>
        <v>0.1772421127259837</v>
      </c>
    </row>
    <row r="10" spans="1:16" ht="21" customHeight="1">
      <c r="A10" s="36"/>
      <c r="B10" s="36"/>
      <c r="C10" s="36"/>
      <c r="D10" s="28" t="s">
        <v>128</v>
      </c>
      <c r="E10" s="29">
        <v>3800000</v>
      </c>
      <c r="F10" s="26">
        <v>4890000</v>
      </c>
      <c r="G10" s="31">
        <f>F10-E10</f>
        <v>1090000</v>
      </c>
      <c r="H10" s="31">
        <f t="shared" si="0"/>
        <v>28.684210526315791</v>
      </c>
      <c r="I10" s="37"/>
      <c r="J10" s="39"/>
      <c r="K10" s="33" t="s">
        <v>20</v>
      </c>
      <c r="L10" s="34"/>
      <c r="M10" s="38">
        <f>SUM(M5:M9)</f>
        <v>753393800</v>
      </c>
      <c r="N10" s="38">
        <f>SUM(N5:N9)</f>
        <v>745634000</v>
      </c>
      <c r="O10" s="31">
        <f t="shared" si="1"/>
        <v>-7759800</v>
      </c>
      <c r="P10" s="31">
        <f t="shared" si="2"/>
        <v>-1.0299792751148205</v>
      </c>
    </row>
    <row r="11" spans="1:16" ht="21" customHeight="1">
      <c r="A11" s="36"/>
      <c r="B11" s="36"/>
      <c r="C11" s="39"/>
      <c r="D11" s="28" t="s">
        <v>35</v>
      </c>
      <c r="E11" s="31">
        <v>525000</v>
      </c>
      <c r="F11" s="26">
        <v>525000</v>
      </c>
      <c r="G11" s="31">
        <f t="shared" si="3"/>
        <v>0</v>
      </c>
      <c r="H11" s="31">
        <f t="shared" si="0"/>
        <v>0</v>
      </c>
      <c r="I11" s="109"/>
      <c r="J11" s="107" t="s">
        <v>145</v>
      </c>
      <c r="K11" s="33" t="s">
        <v>0</v>
      </c>
      <c r="L11" s="34"/>
      <c r="M11" s="38">
        <v>3500000</v>
      </c>
      <c r="N11" s="26">
        <v>3500000</v>
      </c>
      <c r="O11" s="31">
        <f t="shared" si="1"/>
        <v>0</v>
      </c>
      <c r="P11" s="31">
        <f t="shared" si="2"/>
        <v>0</v>
      </c>
    </row>
    <row r="12" spans="1:16" ht="21" customHeight="1">
      <c r="A12" s="39"/>
      <c r="B12" s="39"/>
      <c r="C12" s="28" t="s">
        <v>20</v>
      </c>
      <c r="D12" s="28"/>
      <c r="E12" s="31">
        <f>SUM(E5:E11)</f>
        <v>79603000</v>
      </c>
      <c r="F12" s="31">
        <f>SUM(F5:F11)</f>
        <v>84353000</v>
      </c>
      <c r="G12" s="31">
        <f>F12-E12</f>
        <v>4750000</v>
      </c>
      <c r="H12" s="31">
        <f t="shared" si="0"/>
        <v>5.9671117922691357</v>
      </c>
      <c r="I12" s="109"/>
      <c r="J12" s="107"/>
      <c r="K12" s="33" t="s">
        <v>73</v>
      </c>
      <c r="L12" s="34"/>
      <c r="M12" s="38">
        <v>9550000</v>
      </c>
      <c r="N12" s="26">
        <v>6000000</v>
      </c>
      <c r="O12" s="31">
        <f t="shared" si="1"/>
        <v>-3550000</v>
      </c>
      <c r="P12" s="31">
        <f t="shared" si="2"/>
        <v>-37.172774869109951</v>
      </c>
    </row>
    <row r="13" spans="1:16" ht="21" customHeight="1">
      <c r="A13" s="27" t="s">
        <v>68</v>
      </c>
      <c r="B13" s="27" t="s">
        <v>68</v>
      </c>
      <c r="C13" s="27" t="s">
        <v>77</v>
      </c>
      <c r="D13" s="28" t="s">
        <v>53</v>
      </c>
      <c r="E13" s="29">
        <v>749445000</v>
      </c>
      <c r="F13" s="26">
        <v>775127000</v>
      </c>
      <c r="G13" s="31">
        <f t="shared" si="3"/>
        <v>25682000</v>
      </c>
      <c r="H13" s="31">
        <f t="shared" si="0"/>
        <v>3.426802500517049</v>
      </c>
      <c r="I13" s="109"/>
      <c r="J13" s="107"/>
      <c r="K13" s="33" t="s">
        <v>22</v>
      </c>
      <c r="L13" s="34"/>
      <c r="M13" s="38">
        <v>1800000</v>
      </c>
      <c r="N13" s="26">
        <v>2200000</v>
      </c>
      <c r="O13" s="31">
        <f t="shared" si="1"/>
        <v>400000</v>
      </c>
      <c r="P13" s="31">
        <f t="shared" si="2"/>
        <v>22.222222222222221</v>
      </c>
    </row>
    <row r="14" spans="1:16" ht="21" customHeight="1">
      <c r="A14" s="36"/>
      <c r="B14" s="36"/>
      <c r="C14" s="36"/>
      <c r="D14" s="28" t="s">
        <v>54</v>
      </c>
      <c r="E14" s="29">
        <v>86600000</v>
      </c>
      <c r="F14" s="26">
        <v>87000000</v>
      </c>
      <c r="G14" s="31">
        <f t="shared" si="3"/>
        <v>400000</v>
      </c>
      <c r="H14" s="31">
        <f t="shared" si="0"/>
        <v>0.46189376443418012</v>
      </c>
      <c r="I14" s="109"/>
      <c r="J14" s="107"/>
      <c r="K14" s="33" t="s">
        <v>20</v>
      </c>
      <c r="L14" s="34"/>
      <c r="M14" s="38">
        <f>SUM(M11:M13)</f>
        <v>14850000</v>
      </c>
      <c r="N14" s="38">
        <f>SUM(N11:N13)</f>
        <v>11700000</v>
      </c>
      <c r="O14" s="31">
        <f t="shared" si="1"/>
        <v>-3150000</v>
      </c>
      <c r="P14" s="31">
        <f t="shared" si="2"/>
        <v>-21.212121212121211</v>
      </c>
    </row>
    <row r="15" spans="1:16" ht="21" customHeight="1">
      <c r="A15" s="36"/>
      <c r="B15" s="36"/>
      <c r="C15" s="36"/>
      <c r="D15" s="28" t="s">
        <v>78</v>
      </c>
      <c r="E15" s="29">
        <v>23100000</v>
      </c>
      <c r="F15" s="26">
        <v>23100000</v>
      </c>
      <c r="G15" s="31">
        <f t="shared" si="3"/>
        <v>0</v>
      </c>
      <c r="H15" s="31">
        <f t="shared" si="0"/>
        <v>0</v>
      </c>
      <c r="I15" s="37"/>
      <c r="J15" s="27" t="s">
        <v>54</v>
      </c>
      <c r="K15" s="33" t="s">
        <v>25</v>
      </c>
      <c r="L15" s="34"/>
      <c r="M15" s="38">
        <v>3850000</v>
      </c>
      <c r="N15" s="26">
        <v>3850000</v>
      </c>
      <c r="O15" s="31">
        <f t="shared" si="1"/>
        <v>0</v>
      </c>
      <c r="P15" s="31">
        <f t="shared" si="2"/>
        <v>0</v>
      </c>
    </row>
    <row r="16" spans="1:16" ht="21" customHeight="1">
      <c r="A16" s="36"/>
      <c r="B16" s="36"/>
      <c r="C16" s="36"/>
      <c r="D16" s="28" t="s">
        <v>119</v>
      </c>
      <c r="E16" s="29">
        <v>1000000</v>
      </c>
      <c r="F16" s="26">
        <v>1000000</v>
      </c>
      <c r="G16" s="31">
        <f t="shared" si="3"/>
        <v>0</v>
      </c>
      <c r="H16" s="31">
        <f t="shared" si="0"/>
        <v>0</v>
      </c>
      <c r="I16" s="37"/>
      <c r="J16" s="36"/>
      <c r="K16" s="33" t="s">
        <v>1</v>
      </c>
      <c r="L16" s="34"/>
      <c r="M16" s="38">
        <v>19022300</v>
      </c>
      <c r="N16" s="26">
        <v>19032300</v>
      </c>
      <c r="O16" s="31">
        <f t="shared" si="1"/>
        <v>10000</v>
      </c>
      <c r="P16" s="31">
        <f t="shared" si="2"/>
        <v>5.2569878511010755E-2</v>
      </c>
    </row>
    <row r="17" spans="1:16" ht="21" customHeight="1">
      <c r="A17" s="36"/>
      <c r="B17" s="36"/>
      <c r="C17" s="27" t="s">
        <v>109</v>
      </c>
      <c r="D17" s="28" t="s">
        <v>37</v>
      </c>
      <c r="E17" s="29">
        <v>150000000</v>
      </c>
      <c r="F17" s="26">
        <v>135212000</v>
      </c>
      <c r="G17" s="31">
        <f>F17-E17</f>
        <v>-14788000</v>
      </c>
      <c r="H17" s="31">
        <f t="shared" si="0"/>
        <v>-9.8586666666666662</v>
      </c>
      <c r="I17" s="37"/>
      <c r="J17" s="36"/>
      <c r="K17" s="33" t="s">
        <v>81</v>
      </c>
      <c r="L17" s="34"/>
      <c r="M17" s="38">
        <v>6100000</v>
      </c>
      <c r="N17" s="26">
        <v>5660000</v>
      </c>
      <c r="O17" s="31">
        <f t="shared" si="1"/>
        <v>-440000</v>
      </c>
      <c r="P17" s="31">
        <f t="shared" si="2"/>
        <v>-7.2131147540983616</v>
      </c>
    </row>
    <row r="18" spans="1:16" ht="21" customHeight="1">
      <c r="A18" s="36"/>
      <c r="B18" s="36"/>
      <c r="C18" s="36"/>
      <c r="D18" s="28" t="s">
        <v>110</v>
      </c>
      <c r="E18" s="29">
        <v>0</v>
      </c>
      <c r="F18" s="26">
        <v>3000000</v>
      </c>
      <c r="G18" s="31">
        <f t="shared" si="3"/>
        <v>3000000</v>
      </c>
      <c r="H18" s="31">
        <v>100</v>
      </c>
      <c r="I18" s="37"/>
      <c r="J18" s="36"/>
      <c r="K18" s="33" t="s">
        <v>82</v>
      </c>
      <c r="L18" s="34"/>
      <c r="M18" s="38">
        <v>12000000</v>
      </c>
      <c r="N18" s="26">
        <v>12200000</v>
      </c>
      <c r="O18" s="31">
        <f t="shared" si="1"/>
        <v>200000</v>
      </c>
      <c r="P18" s="31">
        <f t="shared" si="2"/>
        <v>1.6666666666666667</v>
      </c>
    </row>
    <row r="19" spans="1:16" ht="21" customHeight="1">
      <c r="A19" s="36"/>
      <c r="B19" s="36"/>
      <c r="C19" s="39"/>
      <c r="D19" s="28" t="s">
        <v>109</v>
      </c>
      <c r="E19" s="38">
        <v>60500000</v>
      </c>
      <c r="F19" s="26">
        <v>8000000</v>
      </c>
      <c r="G19" s="31">
        <f t="shared" si="3"/>
        <v>-52500000</v>
      </c>
      <c r="H19" s="31">
        <f t="shared" ref="H19:H24" si="4">G19/E19*100</f>
        <v>-86.776859504132233</v>
      </c>
      <c r="I19" s="37"/>
      <c r="J19" s="36"/>
      <c r="K19" s="33" t="s">
        <v>50</v>
      </c>
      <c r="L19" s="34"/>
      <c r="M19" s="38">
        <v>2700000</v>
      </c>
      <c r="N19" s="26">
        <v>2580054</v>
      </c>
      <c r="O19" s="31">
        <f t="shared" si="1"/>
        <v>-119946</v>
      </c>
      <c r="P19" s="31">
        <f t="shared" si="2"/>
        <v>-4.4424444444444449</v>
      </c>
    </row>
    <row r="20" spans="1:16" ht="21" customHeight="1">
      <c r="A20" s="39"/>
      <c r="B20" s="39"/>
      <c r="C20" s="28" t="s">
        <v>20</v>
      </c>
      <c r="D20" s="28"/>
      <c r="E20" s="38">
        <f>SUM(E13:E19)</f>
        <v>1070645000</v>
      </c>
      <c r="F20" s="38">
        <f>SUM(F13:F19)</f>
        <v>1032439000</v>
      </c>
      <c r="G20" s="31">
        <f>F20-E20</f>
        <v>-38206000</v>
      </c>
      <c r="H20" s="31">
        <f t="shared" si="4"/>
        <v>-3.5685030985994426</v>
      </c>
      <c r="I20" s="37"/>
      <c r="J20" s="36"/>
      <c r="K20" s="33" t="s">
        <v>111</v>
      </c>
      <c r="L20" s="34"/>
      <c r="M20" s="38">
        <v>1020000</v>
      </c>
      <c r="N20" s="26">
        <v>1020000</v>
      </c>
      <c r="O20" s="31">
        <f t="shared" si="1"/>
        <v>0</v>
      </c>
      <c r="P20" s="31">
        <f t="shared" si="2"/>
        <v>0</v>
      </c>
    </row>
    <row r="21" spans="1:16" ht="21" customHeight="1">
      <c r="A21" s="27" t="s">
        <v>118</v>
      </c>
      <c r="B21" s="27" t="s">
        <v>118</v>
      </c>
      <c r="C21" s="28" t="s">
        <v>65</v>
      </c>
      <c r="D21" s="28"/>
      <c r="E21" s="29">
        <v>21700000</v>
      </c>
      <c r="F21" s="26">
        <v>19870000</v>
      </c>
      <c r="G21" s="31">
        <f t="shared" si="3"/>
        <v>-1830000</v>
      </c>
      <c r="H21" s="31">
        <f t="shared" si="4"/>
        <v>-8.4331797235023043</v>
      </c>
      <c r="I21" s="37"/>
      <c r="J21" s="36"/>
      <c r="K21" s="40" t="s">
        <v>20</v>
      </c>
      <c r="L21" s="41"/>
      <c r="M21" s="42">
        <f>SUM(M15:M20)</f>
        <v>44692300</v>
      </c>
      <c r="N21" s="42">
        <f>SUM(N15:N20)</f>
        <v>44342354</v>
      </c>
      <c r="O21" s="31">
        <f t="shared" si="1"/>
        <v>-349946</v>
      </c>
      <c r="P21" s="31">
        <f t="shared" si="2"/>
        <v>-0.78301183872837155</v>
      </c>
    </row>
    <row r="22" spans="1:16" ht="21" customHeight="1">
      <c r="A22" s="36"/>
      <c r="B22" s="36"/>
      <c r="C22" s="28" t="s">
        <v>62</v>
      </c>
      <c r="D22" s="28"/>
      <c r="E22" s="29">
        <v>30347692</v>
      </c>
      <c r="F22" s="26">
        <v>30347692</v>
      </c>
      <c r="G22" s="31">
        <f t="shared" si="3"/>
        <v>0</v>
      </c>
      <c r="H22" s="31">
        <f t="shared" si="4"/>
        <v>0</v>
      </c>
      <c r="I22" s="41" t="s">
        <v>8</v>
      </c>
      <c r="J22" s="41" t="s">
        <v>26</v>
      </c>
      <c r="K22" s="34" t="s">
        <v>26</v>
      </c>
      <c r="L22" s="34"/>
      <c r="M22" s="43">
        <v>1000000</v>
      </c>
      <c r="N22" s="44">
        <v>10083176</v>
      </c>
      <c r="O22" s="35">
        <f t="shared" si="1"/>
        <v>9083176</v>
      </c>
      <c r="P22" s="31">
        <f t="shared" si="2"/>
        <v>908.31759999999997</v>
      </c>
    </row>
    <row r="23" spans="1:16" ht="21" customHeight="1">
      <c r="A23" s="39"/>
      <c r="B23" s="39"/>
      <c r="C23" s="28" t="s">
        <v>20</v>
      </c>
      <c r="D23" s="28"/>
      <c r="E23" s="31">
        <f>SUM(E21:E22)</f>
        <v>52047692</v>
      </c>
      <c r="F23" s="31">
        <f>SUM(F21:F22)</f>
        <v>50217692</v>
      </c>
      <c r="G23" s="31">
        <f t="shared" si="3"/>
        <v>-1830000</v>
      </c>
      <c r="H23" s="31">
        <f t="shared" si="4"/>
        <v>-3.5160060507582163</v>
      </c>
      <c r="I23" s="45"/>
      <c r="J23" s="45"/>
      <c r="K23" s="34" t="s">
        <v>66</v>
      </c>
      <c r="L23" s="34"/>
      <c r="M23" s="31">
        <v>0</v>
      </c>
      <c r="N23" s="26">
        <v>6473353</v>
      </c>
      <c r="O23" s="31">
        <f>N23-M23</f>
        <v>6473353</v>
      </c>
      <c r="P23" s="31"/>
    </row>
    <row r="24" spans="1:16" ht="21" customHeight="1">
      <c r="A24" s="27" t="s">
        <v>23</v>
      </c>
      <c r="B24" s="27" t="s">
        <v>23</v>
      </c>
      <c r="C24" s="28" t="s">
        <v>108</v>
      </c>
      <c r="D24" s="28"/>
      <c r="E24" s="29">
        <v>10000000</v>
      </c>
      <c r="F24" s="26">
        <v>10000000</v>
      </c>
      <c r="G24" s="31">
        <f t="shared" si="3"/>
        <v>0</v>
      </c>
      <c r="H24" s="31">
        <f t="shared" si="4"/>
        <v>0</v>
      </c>
      <c r="I24" s="46"/>
      <c r="J24" s="46"/>
      <c r="K24" s="34" t="s">
        <v>74</v>
      </c>
      <c r="L24" s="34"/>
      <c r="M24" s="31">
        <v>7600000</v>
      </c>
      <c r="N24" s="26">
        <v>7600000</v>
      </c>
      <c r="O24" s="31">
        <f t="shared" si="1"/>
        <v>0</v>
      </c>
      <c r="P24" s="31">
        <f t="shared" si="2"/>
        <v>0</v>
      </c>
    </row>
    <row r="25" spans="1:16" ht="21" customHeight="1">
      <c r="A25" s="36"/>
      <c r="B25" s="36"/>
      <c r="C25" s="28" t="s">
        <v>129</v>
      </c>
      <c r="D25" s="28"/>
      <c r="E25" s="29">
        <v>0</v>
      </c>
      <c r="F25" s="26">
        <v>0</v>
      </c>
      <c r="G25" s="31">
        <f t="shared" si="3"/>
        <v>0</v>
      </c>
      <c r="H25" s="31">
        <v>0</v>
      </c>
      <c r="I25" s="47"/>
      <c r="J25" s="47"/>
      <c r="K25" s="34" t="s">
        <v>20</v>
      </c>
      <c r="L25" s="34"/>
      <c r="M25" s="31">
        <f>SUM(M22:M24)</f>
        <v>8600000</v>
      </c>
      <c r="N25" s="31">
        <f>SUM(N22:N24)</f>
        <v>24156529</v>
      </c>
      <c r="O25" s="31">
        <f t="shared" si="1"/>
        <v>15556529</v>
      </c>
      <c r="P25" s="31">
        <f t="shared" si="2"/>
        <v>180.88987209302326</v>
      </c>
    </row>
    <row r="26" spans="1:16" ht="21" customHeight="1">
      <c r="A26" s="39"/>
      <c r="B26" s="39"/>
      <c r="C26" s="28" t="s">
        <v>20</v>
      </c>
      <c r="D26" s="28"/>
      <c r="E26" s="31">
        <f>SUM(E24:E25)</f>
        <v>10000000</v>
      </c>
      <c r="F26" s="31">
        <f>SUM(F24:F25)</f>
        <v>10000000</v>
      </c>
      <c r="G26" s="31">
        <f t="shared" si="3"/>
        <v>0</v>
      </c>
      <c r="H26" s="31">
        <f t="shared" ref="H26:H32" si="5">G26/E26*100</f>
        <v>0</v>
      </c>
      <c r="I26" s="48" t="s">
        <v>21</v>
      </c>
      <c r="J26" s="48" t="s">
        <v>21</v>
      </c>
      <c r="K26" s="48" t="s">
        <v>132</v>
      </c>
      <c r="L26" s="49" t="s">
        <v>83</v>
      </c>
      <c r="M26" s="49">
        <v>3237581</v>
      </c>
      <c r="N26" s="26">
        <v>3237527</v>
      </c>
      <c r="O26" s="31">
        <f t="shared" si="1"/>
        <v>-54</v>
      </c>
      <c r="P26" s="31">
        <f t="shared" si="2"/>
        <v>-1.667911937956147E-3</v>
      </c>
    </row>
    <row r="27" spans="1:16" ht="21" customHeight="1">
      <c r="A27" s="27" t="s">
        <v>47</v>
      </c>
      <c r="B27" s="27" t="s">
        <v>47</v>
      </c>
      <c r="C27" s="28" t="s">
        <v>61</v>
      </c>
      <c r="D27" s="28"/>
      <c r="E27" s="29">
        <v>8916972</v>
      </c>
      <c r="F27" s="26">
        <v>34384706</v>
      </c>
      <c r="G27" s="31">
        <f t="shared" si="3"/>
        <v>25467734</v>
      </c>
      <c r="H27" s="31">
        <f t="shared" si="5"/>
        <v>285.60966659982785</v>
      </c>
      <c r="I27" s="46"/>
      <c r="J27" s="46"/>
      <c r="K27" s="46"/>
      <c r="L27" s="49" t="s">
        <v>84</v>
      </c>
      <c r="M27" s="49">
        <v>13589222</v>
      </c>
      <c r="N27" s="26">
        <v>6500000</v>
      </c>
      <c r="O27" s="31">
        <f t="shared" si="1"/>
        <v>-7089222</v>
      </c>
      <c r="P27" s="31">
        <f t="shared" si="2"/>
        <v>-52.167975473503923</v>
      </c>
    </row>
    <row r="28" spans="1:16" ht="21" customHeight="1">
      <c r="A28" s="36"/>
      <c r="B28" s="36"/>
      <c r="C28" s="28" t="s">
        <v>130</v>
      </c>
      <c r="D28" s="28"/>
      <c r="E28" s="29">
        <v>10757786</v>
      </c>
      <c r="F28" s="26">
        <v>4635325</v>
      </c>
      <c r="G28" s="31">
        <f t="shared" si="3"/>
        <v>-6122461</v>
      </c>
      <c r="H28" s="31">
        <f t="shared" si="5"/>
        <v>-56.911905479436008</v>
      </c>
      <c r="I28" s="46"/>
      <c r="J28" s="46"/>
      <c r="K28" s="46"/>
      <c r="L28" s="49" t="s">
        <v>133</v>
      </c>
      <c r="M28" s="49">
        <v>4049770</v>
      </c>
      <c r="N28" s="26">
        <v>4049770</v>
      </c>
      <c r="O28" s="31">
        <f t="shared" si="1"/>
        <v>0</v>
      </c>
      <c r="P28" s="31">
        <f t="shared" si="2"/>
        <v>0</v>
      </c>
    </row>
    <row r="29" spans="1:16" ht="21" customHeight="1">
      <c r="A29" s="39"/>
      <c r="B29" s="39"/>
      <c r="C29" s="28" t="s">
        <v>20</v>
      </c>
      <c r="D29" s="28"/>
      <c r="E29" s="31">
        <f>SUM(E27:E28)</f>
        <v>19674758</v>
      </c>
      <c r="F29" s="31">
        <f>SUM(F27:F28)</f>
        <v>39020031</v>
      </c>
      <c r="G29" s="31">
        <f t="shared" si="3"/>
        <v>19345273</v>
      </c>
      <c r="H29" s="31">
        <f t="shared" si="5"/>
        <v>98.32534153660238</v>
      </c>
      <c r="I29" s="46"/>
      <c r="J29" s="46"/>
      <c r="K29" s="46"/>
      <c r="L29" s="49" t="s">
        <v>85</v>
      </c>
      <c r="M29" s="49">
        <v>500000</v>
      </c>
      <c r="N29" s="26">
        <v>500000</v>
      </c>
      <c r="O29" s="31">
        <f t="shared" si="1"/>
        <v>0</v>
      </c>
      <c r="P29" s="31">
        <f t="shared" si="2"/>
        <v>0</v>
      </c>
    </row>
    <row r="30" spans="1:16" ht="21" customHeight="1">
      <c r="A30" s="27" t="s">
        <v>17</v>
      </c>
      <c r="B30" s="27" t="s">
        <v>17</v>
      </c>
      <c r="C30" s="28" t="s">
        <v>4</v>
      </c>
      <c r="D30" s="28"/>
      <c r="E30" s="29">
        <v>20494</v>
      </c>
      <c r="F30" s="26">
        <v>41668</v>
      </c>
      <c r="G30" s="31">
        <f t="shared" si="3"/>
        <v>21174</v>
      </c>
      <c r="H30" s="31">
        <f t="shared" si="5"/>
        <v>103.31804430565043</v>
      </c>
      <c r="I30" s="46"/>
      <c r="J30" s="46"/>
      <c r="K30" s="46"/>
      <c r="L30" s="49" t="s">
        <v>86</v>
      </c>
      <c r="M30" s="49">
        <v>0</v>
      </c>
      <c r="N30" s="49">
        <v>0</v>
      </c>
      <c r="O30" s="31">
        <f t="shared" si="1"/>
        <v>0</v>
      </c>
      <c r="P30" s="31"/>
    </row>
    <row r="31" spans="1:16" ht="21" customHeight="1">
      <c r="A31" s="36"/>
      <c r="B31" s="36"/>
      <c r="C31" s="28" t="s">
        <v>70</v>
      </c>
      <c r="D31" s="28"/>
      <c r="E31" s="29">
        <v>400000</v>
      </c>
      <c r="F31" s="26">
        <v>400000</v>
      </c>
      <c r="G31" s="31">
        <f t="shared" si="3"/>
        <v>0</v>
      </c>
      <c r="H31" s="31">
        <f t="shared" si="5"/>
        <v>0</v>
      </c>
      <c r="I31" s="46"/>
      <c r="J31" s="46"/>
      <c r="K31" s="46"/>
      <c r="L31" s="49" t="s">
        <v>112</v>
      </c>
      <c r="M31" s="49">
        <v>0</v>
      </c>
      <c r="N31" s="49">
        <v>0</v>
      </c>
      <c r="O31" s="31">
        <f t="shared" si="1"/>
        <v>0</v>
      </c>
      <c r="P31" s="31"/>
    </row>
    <row r="32" spans="1:16" ht="21" customHeight="1">
      <c r="A32" s="39"/>
      <c r="B32" s="39"/>
      <c r="C32" s="28" t="s">
        <v>20</v>
      </c>
      <c r="D32" s="28"/>
      <c r="E32" s="50">
        <f>SUM(E30:E31)</f>
        <v>420494</v>
      </c>
      <c r="F32" s="50">
        <f>SUM(F30:F31)</f>
        <v>441668</v>
      </c>
      <c r="G32" s="50">
        <f t="shared" si="3"/>
        <v>21174</v>
      </c>
      <c r="H32" s="31">
        <f t="shared" si="5"/>
        <v>5.0355058573963003</v>
      </c>
      <c r="I32" s="46"/>
      <c r="J32" s="46"/>
      <c r="K32" s="46"/>
      <c r="L32" s="49" t="s">
        <v>113</v>
      </c>
      <c r="M32" s="49">
        <v>405860</v>
      </c>
      <c r="N32" s="26">
        <v>592000</v>
      </c>
      <c r="O32" s="31">
        <f t="shared" si="1"/>
        <v>186140</v>
      </c>
      <c r="P32" s="31">
        <f t="shared" si="2"/>
        <v>45.863105504361116</v>
      </c>
    </row>
    <row r="33" spans="1:16" ht="21" customHeight="1">
      <c r="A33" s="51"/>
      <c r="B33" s="52"/>
      <c r="C33" s="52"/>
      <c r="D33" s="52"/>
      <c r="E33" s="52"/>
      <c r="F33" s="52"/>
      <c r="G33" s="52"/>
      <c r="H33" s="53"/>
      <c r="I33" s="46"/>
      <c r="J33" s="46"/>
      <c r="K33" s="46"/>
      <c r="L33" s="49" t="s">
        <v>20</v>
      </c>
      <c r="M33" s="49">
        <f>SUM(M26:M32)</f>
        <v>21782433</v>
      </c>
      <c r="N33" s="49">
        <f>SUM(N26:N32)</f>
        <v>14879297</v>
      </c>
      <c r="O33" s="31">
        <f t="shared" si="1"/>
        <v>-6903136</v>
      </c>
      <c r="P33" s="31">
        <f t="shared" si="2"/>
        <v>-31.691299130817939</v>
      </c>
    </row>
    <row r="34" spans="1:16" ht="21" customHeight="1">
      <c r="A34" s="51"/>
      <c r="B34" s="52"/>
      <c r="C34" s="52"/>
      <c r="D34" s="52"/>
      <c r="E34" s="52"/>
      <c r="F34" s="52"/>
      <c r="G34" s="52"/>
      <c r="H34" s="53"/>
      <c r="I34" s="46"/>
      <c r="J34" s="46"/>
      <c r="K34" s="48" t="s">
        <v>134</v>
      </c>
      <c r="L34" s="49" t="s">
        <v>87</v>
      </c>
      <c r="M34" s="49">
        <v>319000</v>
      </c>
      <c r="N34" s="26">
        <v>319000</v>
      </c>
      <c r="O34" s="31">
        <f t="shared" si="1"/>
        <v>0</v>
      </c>
      <c r="P34" s="31">
        <f t="shared" si="2"/>
        <v>0</v>
      </c>
    </row>
    <row r="35" spans="1:16" ht="21" customHeight="1">
      <c r="A35" s="51"/>
      <c r="B35" s="52"/>
      <c r="C35" s="52"/>
      <c r="D35" s="52"/>
      <c r="E35" s="52"/>
      <c r="F35" s="52"/>
      <c r="G35" s="52"/>
      <c r="H35" s="53"/>
      <c r="I35" s="46"/>
      <c r="J35" s="46"/>
      <c r="K35" s="45"/>
      <c r="L35" s="34" t="s">
        <v>88</v>
      </c>
      <c r="M35" s="31">
        <v>24000</v>
      </c>
      <c r="N35" s="26">
        <v>100000</v>
      </c>
      <c r="O35" s="31">
        <f t="shared" si="1"/>
        <v>76000</v>
      </c>
      <c r="P35" s="31">
        <f t="shared" si="2"/>
        <v>316.66666666666663</v>
      </c>
    </row>
    <row r="36" spans="1:16" ht="21" customHeight="1">
      <c r="A36" s="51"/>
      <c r="B36" s="52"/>
      <c r="C36" s="52"/>
      <c r="D36" s="52"/>
      <c r="E36" s="52"/>
      <c r="F36" s="52"/>
      <c r="G36" s="52"/>
      <c r="H36" s="53"/>
      <c r="I36" s="46"/>
      <c r="J36" s="46"/>
      <c r="K36" s="45"/>
      <c r="L36" s="34" t="s">
        <v>89</v>
      </c>
      <c r="M36" s="31">
        <v>44000</v>
      </c>
      <c r="N36" s="26">
        <v>550000</v>
      </c>
      <c r="O36" s="31">
        <f t="shared" si="1"/>
        <v>506000</v>
      </c>
      <c r="P36" s="31">
        <f t="shared" si="2"/>
        <v>1150</v>
      </c>
    </row>
    <row r="37" spans="1:16" ht="21" customHeight="1">
      <c r="A37" s="51"/>
      <c r="B37" s="52"/>
      <c r="C37" s="52"/>
      <c r="D37" s="52"/>
      <c r="E37" s="52"/>
      <c r="F37" s="52"/>
      <c r="G37" s="52"/>
      <c r="H37" s="53"/>
      <c r="I37" s="108" t="s">
        <v>21</v>
      </c>
      <c r="J37" s="108" t="s">
        <v>21</v>
      </c>
      <c r="K37" s="45"/>
      <c r="L37" s="34" t="s">
        <v>90</v>
      </c>
      <c r="M37" s="31">
        <v>720000</v>
      </c>
      <c r="N37" s="26">
        <v>0</v>
      </c>
      <c r="O37" s="31">
        <f t="shared" ref="O37:O71" si="6">N37-M37</f>
        <v>-720000</v>
      </c>
      <c r="P37" s="31">
        <f t="shared" si="2"/>
        <v>-100</v>
      </c>
    </row>
    <row r="38" spans="1:16" ht="21" customHeight="1">
      <c r="A38" s="51"/>
      <c r="B38" s="52"/>
      <c r="C38" s="52"/>
      <c r="D38" s="52"/>
      <c r="E38" s="52"/>
      <c r="F38" s="52"/>
      <c r="G38" s="52"/>
      <c r="H38" s="53"/>
      <c r="I38" s="108"/>
      <c r="J38" s="108"/>
      <c r="K38" s="45"/>
      <c r="L38" s="34" t="s">
        <v>135</v>
      </c>
      <c r="M38" s="31">
        <v>3000000</v>
      </c>
      <c r="N38" s="26">
        <v>3000000</v>
      </c>
      <c r="O38" s="31">
        <f t="shared" si="6"/>
        <v>0</v>
      </c>
      <c r="P38" s="31">
        <f t="shared" si="2"/>
        <v>0</v>
      </c>
    </row>
    <row r="39" spans="1:16" ht="21" customHeight="1">
      <c r="A39" s="51"/>
      <c r="B39" s="52"/>
      <c r="C39" s="52"/>
      <c r="D39" s="52"/>
      <c r="E39" s="52"/>
      <c r="F39" s="52"/>
      <c r="G39" s="52"/>
      <c r="H39" s="53"/>
      <c r="I39" s="108"/>
      <c r="J39" s="108"/>
      <c r="K39" s="45"/>
      <c r="L39" s="34" t="s">
        <v>120</v>
      </c>
      <c r="M39" s="31">
        <v>1300000</v>
      </c>
      <c r="N39" s="26">
        <v>200000</v>
      </c>
      <c r="O39" s="31">
        <f t="shared" si="6"/>
        <v>-1100000</v>
      </c>
      <c r="P39" s="31">
        <f t="shared" si="2"/>
        <v>-84.615384615384613</v>
      </c>
    </row>
    <row r="40" spans="1:16" ht="21" customHeight="1">
      <c r="A40" s="51"/>
      <c r="B40" s="52"/>
      <c r="C40" s="52"/>
      <c r="D40" s="52"/>
      <c r="E40" s="52"/>
      <c r="F40" s="52"/>
      <c r="G40" s="52"/>
      <c r="H40" s="53"/>
      <c r="I40" s="108"/>
      <c r="J40" s="108"/>
      <c r="K40" s="45"/>
      <c r="L40" s="34" t="s">
        <v>121</v>
      </c>
      <c r="M40" s="31">
        <v>0</v>
      </c>
      <c r="N40" s="26">
        <v>200000</v>
      </c>
      <c r="O40" s="31">
        <f t="shared" si="6"/>
        <v>200000</v>
      </c>
      <c r="P40" s="31">
        <v>100</v>
      </c>
    </row>
    <row r="41" spans="1:16" ht="21" customHeight="1">
      <c r="A41" s="51"/>
      <c r="B41" s="52"/>
      <c r="C41" s="52"/>
      <c r="D41" s="52"/>
      <c r="E41" s="52"/>
      <c r="F41" s="52"/>
      <c r="G41" s="52"/>
      <c r="H41" s="53"/>
      <c r="I41" s="108"/>
      <c r="J41" s="108"/>
      <c r="K41" s="54"/>
      <c r="L41" s="34" t="s">
        <v>20</v>
      </c>
      <c r="M41" s="31">
        <f>SUM(M34:M40)</f>
        <v>5407000</v>
      </c>
      <c r="N41" s="31">
        <f>SUM(N34:N40)</f>
        <v>4369000</v>
      </c>
      <c r="O41" s="31">
        <f t="shared" si="6"/>
        <v>-1038000</v>
      </c>
      <c r="P41" s="31">
        <f>O41/M41*100</f>
        <v>-19.197336785648233</v>
      </c>
    </row>
    <row r="42" spans="1:16" ht="21" customHeight="1">
      <c r="A42" s="51"/>
      <c r="B42" s="52"/>
      <c r="C42" s="52"/>
      <c r="D42" s="52"/>
      <c r="E42" s="52"/>
      <c r="F42" s="52"/>
      <c r="G42" s="52"/>
      <c r="H42" s="53"/>
      <c r="I42" s="108"/>
      <c r="J42" s="108"/>
      <c r="K42" s="41" t="s">
        <v>136</v>
      </c>
      <c r="L42" s="34" t="s">
        <v>91</v>
      </c>
      <c r="M42" s="31">
        <v>4388240</v>
      </c>
      <c r="N42" s="26">
        <v>523795</v>
      </c>
      <c r="O42" s="31">
        <f t="shared" si="6"/>
        <v>-3864445</v>
      </c>
      <c r="P42" s="31">
        <f>O42/M42*100</f>
        <v>-88.063665615371988</v>
      </c>
    </row>
    <row r="43" spans="1:16" ht="21" customHeight="1">
      <c r="A43" s="51"/>
      <c r="B43" s="52"/>
      <c r="C43" s="52"/>
      <c r="D43" s="52"/>
      <c r="E43" s="52"/>
      <c r="F43" s="52"/>
      <c r="G43" s="52"/>
      <c r="H43" s="53"/>
      <c r="I43" s="108"/>
      <c r="J43" s="108"/>
      <c r="K43" s="45"/>
      <c r="L43" s="34" t="s">
        <v>92</v>
      </c>
      <c r="M43" s="31">
        <v>3821048</v>
      </c>
      <c r="N43" s="26">
        <v>3821048</v>
      </c>
      <c r="O43" s="31">
        <f t="shared" si="6"/>
        <v>0</v>
      </c>
      <c r="P43" s="31">
        <f>O43/M43*100</f>
        <v>0</v>
      </c>
    </row>
    <row r="44" spans="1:16" ht="21" customHeight="1">
      <c r="A44" s="51"/>
      <c r="B44" s="52"/>
      <c r="C44" s="52"/>
      <c r="D44" s="52"/>
      <c r="E44" s="52"/>
      <c r="F44" s="52"/>
      <c r="G44" s="52"/>
      <c r="H44" s="53"/>
      <c r="I44" s="108"/>
      <c r="J44" s="108"/>
      <c r="K44" s="45"/>
      <c r="L44" s="34" t="s">
        <v>93</v>
      </c>
      <c r="M44" s="31">
        <v>0</v>
      </c>
      <c r="N44" s="31">
        <v>0</v>
      </c>
      <c r="O44" s="31">
        <f t="shared" si="6"/>
        <v>0</v>
      </c>
      <c r="P44" s="31">
        <v>0</v>
      </c>
    </row>
    <row r="45" spans="1:16" ht="21" customHeight="1">
      <c r="A45" s="51"/>
      <c r="B45" s="52"/>
      <c r="C45" s="52"/>
      <c r="D45" s="52"/>
      <c r="E45" s="52"/>
      <c r="F45" s="52"/>
      <c r="G45" s="52"/>
      <c r="H45" s="53"/>
      <c r="I45" s="108"/>
      <c r="J45" s="108"/>
      <c r="K45" s="45"/>
      <c r="L45" s="34" t="s">
        <v>137</v>
      </c>
      <c r="M45" s="31">
        <v>1431790</v>
      </c>
      <c r="N45" s="26">
        <v>2500000</v>
      </c>
      <c r="O45" s="31">
        <f t="shared" si="6"/>
        <v>1068210</v>
      </c>
      <c r="P45" s="31">
        <f t="shared" ref="P45:P54" si="7">O45/M45*100</f>
        <v>74.606611304730436</v>
      </c>
    </row>
    <row r="46" spans="1:16" ht="21" customHeight="1">
      <c r="A46" s="51"/>
      <c r="B46" s="52"/>
      <c r="C46" s="52"/>
      <c r="D46" s="52"/>
      <c r="E46" s="52"/>
      <c r="F46" s="52"/>
      <c r="G46" s="52"/>
      <c r="H46" s="53"/>
      <c r="I46" s="108"/>
      <c r="J46" s="108"/>
      <c r="K46" s="45"/>
      <c r="L46" s="34" t="s">
        <v>94</v>
      </c>
      <c r="M46" s="31">
        <v>452770</v>
      </c>
      <c r="N46" s="26">
        <v>452770</v>
      </c>
      <c r="O46" s="31">
        <f t="shared" si="6"/>
        <v>0</v>
      </c>
      <c r="P46" s="31">
        <f t="shared" si="7"/>
        <v>0</v>
      </c>
    </row>
    <row r="47" spans="1:16" ht="21" customHeight="1">
      <c r="A47" s="51"/>
      <c r="B47" s="52"/>
      <c r="C47" s="52"/>
      <c r="D47" s="52"/>
      <c r="E47" s="52"/>
      <c r="F47" s="52"/>
      <c r="G47" s="52"/>
      <c r="H47" s="53"/>
      <c r="I47" s="108"/>
      <c r="J47" s="108"/>
      <c r="K47" s="45"/>
      <c r="L47" s="55" t="s">
        <v>36</v>
      </c>
      <c r="M47" s="31">
        <v>10700000</v>
      </c>
      <c r="N47" s="26">
        <v>10700000</v>
      </c>
      <c r="O47" s="31">
        <f t="shared" si="6"/>
        <v>0</v>
      </c>
      <c r="P47" s="31">
        <f t="shared" si="7"/>
        <v>0</v>
      </c>
    </row>
    <row r="48" spans="1:16" ht="21" customHeight="1">
      <c r="A48" s="51"/>
      <c r="B48" s="52"/>
      <c r="C48" s="52"/>
      <c r="D48" s="52"/>
      <c r="E48" s="52"/>
      <c r="F48" s="52"/>
      <c r="G48" s="52"/>
      <c r="H48" s="53"/>
      <c r="I48" s="108"/>
      <c r="J48" s="108"/>
      <c r="K48" s="45"/>
      <c r="L48" s="55" t="s">
        <v>161</v>
      </c>
      <c r="M48" s="31">
        <v>0</v>
      </c>
      <c r="N48" s="26">
        <v>3000000</v>
      </c>
      <c r="O48" s="31">
        <f>N48-M48</f>
        <v>3000000</v>
      </c>
      <c r="P48" s="31"/>
    </row>
    <row r="49" spans="1:16" ht="21" customHeight="1">
      <c r="A49" s="51"/>
      <c r="B49" s="52"/>
      <c r="C49" s="52"/>
      <c r="D49" s="52"/>
      <c r="E49" s="52"/>
      <c r="F49" s="52"/>
      <c r="G49" s="52"/>
      <c r="H49" s="53"/>
      <c r="I49" s="108"/>
      <c r="J49" s="108"/>
      <c r="K49" s="45"/>
      <c r="L49" s="34" t="s">
        <v>148</v>
      </c>
      <c r="M49" s="31">
        <v>0</v>
      </c>
      <c r="N49" s="31">
        <v>0</v>
      </c>
      <c r="O49" s="31">
        <f t="shared" si="6"/>
        <v>0</v>
      </c>
      <c r="P49" s="31"/>
    </row>
    <row r="50" spans="1:16" ht="21" customHeight="1">
      <c r="A50" s="51"/>
      <c r="B50" s="52"/>
      <c r="C50" s="52"/>
      <c r="D50" s="52"/>
      <c r="E50" s="52"/>
      <c r="F50" s="52"/>
      <c r="G50" s="52"/>
      <c r="H50" s="53"/>
      <c r="I50" s="108"/>
      <c r="J50" s="108"/>
      <c r="K50" s="54"/>
      <c r="L50" s="34" t="s">
        <v>20</v>
      </c>
      <c r="M50" s="31">
        <f>SUM(M42:M49)</f>
        <v>20793848</v>
      </c>
      <c r="N50" s="31">
        <f>SUM(N42:N49)</f>
        <v>20997613</v>
      </c>
      <c r="O50" s="31">
        <f t="shared" si="6"/>
        <v>203765</v>
      </c>
      <c r="P50" s="31">
        <f t="shared" si="7"/>
        <v>0.97992925599917813</v>
      </c>
    </row>
    <row r="51" spans="1:16" ht="21" customHeight="1">
      <c r="A51" s="51"/>
      <c r="B51" s="52"/>
      <c r="C51" s="52"/>
      <c r="D51" s="52"/>
      <c r="E51" s="52"/>
      <c r="F51" s="52"/>
      <c r="G51" s="52"/>
      <c r="H51" s="53"/>
      <c r="I51" s="108"/>
      <c r="J51" s="108"/>
      <c r="K51" s="41" t="s">
        <v>40</v>
      </c>
      <c r="L51" s="34" t="s">
        <v>95</v>
      </c>
      <c r="M51" s="31">
        <v>50000</v>
      </c>
      <c r="N51" s="26">
        <v>50000</v>
      </c>
      <c r="O51" s="31">
        <f t="shared" si="6"/>
        <v>0</v>
      </c>
      <c r="P51" s="31">
        <f t="shared" si="7"/>
        <v>0</v>
      </c>
    </row>
    <row r="52" spans="1:16" ht="21" customHeight="1">
      <c r="A52" s="51"/>
      <c r="B52" s="52"/>
      <c r="C52" s="52"/>
      <c r="D52" s="52"/>
      <c r="E52" s="52"/>
      <c r="F52" s="52"/>
      <c r="G52" s="52"/>
      <c r="H52" s="53"/>
      <c r="I52" s="108"/>
      <c r="J52" s="108"/>
      <c r="K52" s="45"/>
      <c r="L52" s="34" t="s">
        <v>138</v>
      </c>
      <c r="M52" s="31">
        <v>500000</v>
      </c>
      <c r="N52" s="26">
        <v>500000</v>
      </c>
      <c r="O52" s="31">
        <f t="shared" si="6"/>
        <v>0</v>
      </c>
      <c r="P52" s="31">
        <f t="shared" si="7"/>
        <v>0</v>
      </c>
    </row>
    <row r="53" spans="1:16" ht="21" customHeight="1">
      <c r="A53" s="51"/>
      <c r="B53" s="52"/>
      <c r="C53" s="52"/>
      <c r="D53" s="52"/>
      <c r="E53" s="52"/>
      <c r="F53" s="52"/>
      <c r="G53" s="52"/>
      <c r="H53" s="53"/>
      <c r="I53" s="108"/>
      <c r="J53" s="108"/>
      <c r="K53" s="45"/>
      <c r="L53" s="34" t="s">
        <v>114</v>
      </c>
      <c r="M53" s="31">
        <v>1500000</v>
      </c>
      <c r="N53" s="26">
        <v>320000</v>
      </c>
      <c r="O53" s="31">
        <f t="shared" si="6"/>
        <v>-1180000</v>
      </c>
      <c r="P53" s="31">
        <f t="shared" si="7"/>
        <v>-78.666666666666657</v>
      </c>
    </row>
    <row r="54" spans="1:16" ht="21" customHeight="1">
      <c r="A54" s="51"/>
      <c r="B54" s="52"/>
      <c r="C54" s="52"/>
      <c r="D54" s="52"/>
      <c r="E54" s="52"/>
      <c r="F54" s="52"/>
      <c r="G54" s="52"/>
      <c r="H54" s="53"/>
      <c r="I54" s="108"/>
      <c r="J54" s="108"/>
      <c r="K54" s="45"/>
      <c r="L54" s="34" t="s">
        <v>115</v>
      </c>
      <c r="M54" s="31">
        <v>637640</v>
      </c>
      <c r="N54" s="26">
        <v>637640</v>
      </c>
      <c r="O54" s="31">
        <f t="shared" si="6"/>
        <v>0</v>
      </c>
      <c r="P54" s="31">
        <f t="shared" si="7"/>
        <v>0</v>
      </c>
    </row>
    <row r="55" spans="1:16" ht="21" customHeight="1">
      <c r="A55" s="51"/>
      <c r="B55" s="52"/>
      <c r="C55" s="52"/>
      <c r="D55" s="52"/>
      <c r="E55" s="52"/>
      <c r="F55" s="52"/>
      <c r="G55" s="52"/>
      <c r="H55" s="53"/>
      <c r="I55" s="108"/>
      <c r="J55" s="108"/>
      <c r="K55" s="45"/>
      <c r="L55" s="34" t="s">
        <v>122</v>
      </c>
      <c r="M55" s="31">
        <v>2944120</v>
      </c>
      <c r="N55" s="26">
        <v>3000000</v>
      </c>
      <c r="O55" s="31">
        <f t="shared" si="6"/>
        <v>55880</v>
      </c>
      <c r="P55" s="31">
        <v>0</v>
      </c>
    </row>
    <row r="56" spans="1:16" ht="21" customHeight="1">
      <c r="A56" s="51"/>
      <c r="B56" s="52"/>
      <c r="C56" s="52"/>
      <c r="D56" s="52"/>
      <c r="E56" s="52"/>
      <c r="F56" s="52"/>
      <c r="G56" s="52"/>
      <c r="H56" s="53"/>
      <c r="I56" s="108"/>
      <c r="J56" s="108"/>
      <c r="K56" s="45"/>
      <c r="L56" s="34" t="s">
        <v>123</v>
      </c>
      <c r="M56" s="31">
        <v>210000</v>
      </c>
      <c r="N56" s="26">
        <v>210000</v>
      </c>
      <c r="O56" s="31">
        <f t="shared" si="6"/>
        <v>0</v>
      </c>
      <c r="P56" s="31">
        <v>0</v>
      </c>
    </row>
    <row r="57" spans="1:16" ht="21" customHeight="1">
      <c r="A57" s="51"/>
      <c r="B57" s="52"/>
      <c r="C57" s="52"/>
      <c r="D57" s="52"/>
      <c r="E57" s="52"/>
      <c r="F57" s="52"/>
      <c r="G57" s="52"/>
      <c r="H57" s="53"/>
      <c r="I57" s="108"/>
      <c r="J57" s="108"/>
      <c r="K57" s="54"/>
      <c r="L57" s="34" t="s">
        <v>20</v>
      </c>
      <c r="M57" s="31">
        <f>SUM(M51:M56)</f>
        <v>5841760</v>
      </c>
      <c r="N57" s="31">
        <f>SUM(N51:N56)</f>
        <v>4717640</v>
      </c>
      <c r="O57" s="31">
        <f t="shared" si="6"/>
        <v>-1124120</v>
      </c>
      <c r="P57" s="31">
        <f>O57/M57*100</f>
        <v>-19.242830927665636</v>
      </c>
    </row>
    <row r="58" spans="1:16" ht="21" customHeight="1">
      <c r="A58" s="51"/>
      <c r="B58" s="52"/>
      <c r="C58" s="52"/>
      <c r="D58" s="52"/>
      <c r="E58" s="52"/>
      <c r="F58" s="52"/>
      <c r="G58" s="52"/>
      <c r="H58" s="53"/>
      <c r="I58" s="108"/>
      <c r="J58" s="108"/>
      <c r="K58" s="41" t="s">
        <v>98</v>
      </c>
      <c r="L58" s="34" t="s">
        <v>96</v>
      </c>
      <c r="M58" s="31">
        <v>4719410</v>
      </c>
      <c r="N58" s="26">
        <v>700000</v>
      </c>
      <c r="O58" s="31">
        <f t="shared" si="6"/>
        <v>-4019410</v>
      </c>
      <c r="P58" s="31">
        <f>O58/M58*100</f>
        <v>-85.167637480108738</v>
      </c>
    </row>
    <row r="59" spans="1:16" ht="21" customHeight="1">
      <c r="A59" s="51"/>
      <c r="B59" s="52"/>
      <c r="C59" s="52"/>
      <c r="D59" s="52"/>
      <c r="E59" s="52"/>
      <c r="F59" s="52"/>
      <c r="G59" s="52"/>
      <c r="H59" s="53"/>
      <c r="I59" s="108"/>
      <c r="J59" s="108"/>
      <c r="K59" s="45"/>
      <c r="L59" s="34" t="s">
        <v>97</v>
      </c>
      <c r="M59" s="31">
        <v>11170000</v>
      </c>
      <c r="N59" s="26">
        <v>6550000</v>
      </c>
      <c r="O59" s="31">
        <f t="shared" si="6"/>
        <v>-4620000</v>
      </c>
      <c r="P59" s="31">
        <f>O59/M59*100</f>
        <v>-41.360787824529993</v>
      </c>
    </row>
    <row r="60" spans="1:16" ht="21" customHeight="1">
      <c r="A60" s="51"/>
      <c r="B60" s="52"/>
      <c r="C60" s="52"/>
      <c r="D60" s="52"/>
      <c r="E60" s="52"/>
      <c r="F60" s="52"/>
      <c r="G60" s="52"/>
      <c r="H60" s="53"/>
      <c r="I60" s="108"/>
      <c r="J60" s="108"/>
      <c r="K60" s="45"/>
      <c r="L60" s="55" t="s">
        <v>34</v>
      </c>
      <c r="M60" s="31">
        <v>150228000</v>
      </c>
      <c r="N60" s="26">
        <v>135212000</v>
      </c>
      <c r="O60" s="31">
        <f>N60-M60</f>
        <v>-15016000</v>
      </c>
      <c r="P60" s="31">
        <f>O60/M60*100</f>
        <v>-9.9954735468754166</v>
      </c>
    </row>
    <row r="61" spans="1:16" ht="21" customHeight="1">
      <c r="A61" s="51"/>
      <c r="B61" s="52"/>
      <c r="C61" s="52"/>
      <c r="D61" s="52"/>
      <c r="E61" s="52"/>
      <c r="F61" s="52"/>
      <c r="G61" s="52"/>
      <c r="H61" s="53"/>
      <c r="I61" s="108"/>
      <c r="J61" s="108"/>
      <c r="K61" s="45"/>
      <c r="L61" s="55" t="s">
        <v>162</v>
      </c>
      <c r="M61" s="31">
        <v>0</v>
      </c>
      <c r="N61" s="26">
        <v>4030000</v>
      </c>
      <c r="O61" s="31">
        <f>N61-M61</f>
        <v>4030000</v>
      </c>
      <c r="P61" s="31"/>
    </row>
    <row r="62" spans="1:16" ht="21" customHeight="1">
      <c r="A62" s="51"/>
      <c r="B62" s="52"/>
      <c r="C62" s="52"/>
      <c r="D62" s="52"/>
      <c r="E62" s="52"/>
      <c r="F62" s="52"/>
      <c r="G62" s="52"/>
      <c r="H62" s="53"/>
      <c r="I62" s="108"/>
      <c r="J62" s="108"/>
      <c r="K62" s="45"/>
      <c r="L62" s="55" t="s">
        <v>149</v>
      </c>
      <c r="M62" s="31">
        <v>5050133</v>
      </c>
      <c r="N62" s="26">
        <v>5560000</v>
      </c>
      <c r="O62" s="31">
        <f t="shared" si="6"/>
        <v>509867</v>
      </c>
      <c r="P62" s="31">
        <v>100</v>
      </c>
    </row>
    <row r="63" spans="1:16" ht="21" customHeight="1">
      <c r="A63" s="51"/>
      <c r="B63" s="52"/>
      <c r="C63" s="52"/>
      <c r="D63" s="52"/>
      <c r="E63" s="52"/>
      <c r="F63" s="52"/>
      <c r="G63" s="52"/>
      <c r="H63" s="53"/>
      <c r="I63" s="56"/>
      <c r="J63" s="56"/>
      <c r="K63" s="45"/>
      <c r="L63" s="55" t="s">
        <v>150</v>
      </c>
      <c r="M63" s="31">
        <v>47384970</v>
      </c>
      <c r="N63" s="26">
        <v>1000000</v>
      </c>
      <c r="O63" s="31">
        <f t="shared" si="6"/>
        <v>-46384970</v>
      </c>
      <c r="P63" s="31">
        <v>100</v>
      </c>
    </row>
    <row r="64" spans="1:16" ht="21" customHeight="1">
      <c r="A64" s="51"/>
      <c r="B64" s="52"/>
      <c r="C64" s="52"/>
      <c r="D64" s="52"/>
      <c r="E64" s="52"/>
      <c r="F64" s="52"/>
      <c r="G64" s="52"/>
      <c r="H64" s="53"/>
      <c r="I64" s="56"/>
      <c r="J64" s="56"/>
      <c r="K64" s="45"/>
      <c r="L64" s="55" t="s">
        <v>41</v>
      </c>
      <c r="M64" s="31">
        <v>2497870</v>
      </c>
      <c r="N64" s="26">
        <v>0</v>
      </c>
      <c r="O64" s="31">
        <f t="shared" si="6"/>
        <v>-2497870</v>
      </c>
      <c r="P64" s="31">
        <v>100</v>
      </c>
    </row>
    <row r="65" spans="1:16" ht="21" customHeight="1">
      <c r="A65" s="51"/>
      <c r="B65" s="52"/>
      <c r="C65" s="52"/>
      <c r="D65" s="52"/>
      <c r="E65" s="52"/>
      <c r="F65" s="52"/>
      <c r="G65" s="52"/>
      <c r="H65" s="53"/>
      <c r="I65" s="56"/>
      <c r="J65" s="56"/>
      <c r="K65" s="54"/>
      <c r="L65" s="34" t="s">
        <v>20</v>
      </c>
      <c r="M65" s="31">
        <f>SUM(M58:M64)</f>
        <v>221050383</v>
      </c>
      <c r="N65" s="31">
        <f>SUM(N58:N64)</f>
        <v>153052000</v>
      </c>
      <c r="O65" s="31">
        <f t="shared" si="6"/>
        <v>-67998383</v>
      </c>
      <c r="P65" s="31">
        <f t="shared" ref="P65:P89" si="8">O65/M65*100</f>
        <v>-30.761486172136603</v>
      </c>
    </row>
    <row r="66" spans="1:16" ht="21" customHeight="1">
      <c r="A66" s="51"/>
      <c r="B66" s="52"/>
      <c r="C66" s="52"/>
      <c r="D66" s="52"/>
      <c r="E66" s="52"/>
      <c r="F66" s="52"/>
      <c r="G66" s="52"/>
      <c r="H66" s="53"/>
      <c r="I66" s="56"/>
      <c r="J66" s="56"/>
      <c r="K66" s="41" t="s">
        <v>146</v>
      </c>
      <c r="L66" s="54" t="s">
        <v>139</v>
      </c>
      <c r="M66" s="38">
        <v>1300000</v>
      </c>
      <c r="N66" s="26">
        <v>8100000</v>
      </c>
      <c r="O66" s="31">
        <f t="shared" si="6"/>
        <v>6800000</v>
      </c>
      <c r="P66" s="31">
        <f t="shared" si="8"/>
        <v>523.07692307692309</v>
      </c>
    </row>
    <row r="67" spans="1:16" ht="21" customHeight="1">
      <c r="A67" s="51"/>
      <c r="B67" s="52"/>
      <c r="C67" s="52"/>
      <c r="D67" s="52"/>
      <c r="E67" s="52"/>
      <c r="F67" s="52"/>
      <c r="G67" s="52"/>
      <c r="H67" s="53"/>
      <c r="I67" s="56"/>
      <c r="J67" s="56"/>
      <c r="K67" s="45"/>
      <c r="L67" s="34" t="s">
        <v>99</v>
      </c>
      <c r="M67" s="38">
        <v>2500000</v>
      </c>
      <c r="N67" s="26">
        <v>1200000</v>
      </c>
      <c r="O67" s="31">
        <f t="shared" si="6"/>
        <v>-1300000</v>
      </c>
      <c r="P67" s="31">
        <f t="shared" si="8"/>
        <v>-52</v>
      </c>
    </row>
    <row r="68" spans="1:16" ht="21" customHeight="1">
      <c r="A68" s="51"/>
      <c r="B68" s="52"/>
      <c r="C68" s="52"/>
      <c r="D68" s="52"/>
      <c r="E68" s="52"/>
      <c r="F68" s="52"/>
      <c r="G68" s="52"/>
      <c r="H68" s="53"/>
      <c r="I68" s="56"/>
      <c r="J68" s="56"/>
      <c r="K68" s="45"/>
      <c r="L68" s="34" t="s">
        <v>140</v>
      </c>
      <c r="M68" s="38">
        <v>11000000</v>
      </c>
      <c r="N68" s="26">
        <v>10487000</v>
      </c>
      <c r="O68" s="31">
        <f t="shared" si="6"/>
        <v>-513000</v>
      </c>
      <c r="P68" s="31">
        <f t="shared" si="8"/>
        <v>-4.6636363636363631</v>
      </c>
    </row>
    <row r="69" spans="1:16" ht="21" customHeight="1">
      <c r="A69" s="51"/>
      <c r="B69" s="52"/>
      <c r="C69" s="52"/>
      <c r="D69" s="52"/>
      <c r="E69" s="52"/>
      <c r="F69" s="52"/>
      <c r="G69" s="52"/>
      <c r="H69" s="53"/>
      <c r="I69" s="56"/>
      <c r="J69" s="56"/>
      <c r="K69" s="45"/>
      <c r="L69" s="34" t="s">
        <v>116</v>
      </c>
      <c r="M69" s="38">
        <v>5059950</v>
      </c>
      <c r="N69" s="26">
        <v>6300000</v>
      </c>
      <c r="O69" s="31">
        <f t="shared" si="6"/>
        <v>1240050</v>
      </c>
      <c r="P69" s="31">
        <f t="shared" si="8"/>
        <v>24.507159161651796</v>
      </c>
    </row>
    <row r="70" spans="1:16" ht="21" customHeight="1">
      <c r="A70" s="51"/>
      <c r="B70" s="52"/>
      <c r="C70" s="52"/>
      <c r="D70" s="52"/>
      <c r="E70" s="52"/>
      <c r="F70" s="52"/>
      <c r="G70" s="52"/>
      <c r="H70" s="53"/>
      <c r="I70" s="56"/>
      <c r="J70" s="56"/>
      <c r="K70" s="45"/>
      <c r="L70" s="34" t="s">
        <v>163</v>
      </c>
      <c r="M70" s="38">
        <v>0</v>
      </c>
      <c r="N70" s="26">
        <v>1100000</v>
      </c>
      <c r="O70" s="31">
        <f>N70-M70</f>
        <v>1100000</v>
      </c>
      <c r="P70" s="31"/>
    </row>
    <row r="71" spans="1:16" ht="23.25" customHeight="1">
      <c r="A71" s="51"/>
      <c r="B71" s="52"/>
      <c r="C71" s="52"/>
      <c r="D71" s="52"/>
      <c r="E71" s="52"/>
      <c r="F71" s="52"/>
      <c r="G71" s="52"/>
      <c r="H71" s="53"/>
      <c r="I71" s="56"/>
      <c r="J71" s="56"/>
      <c r="K71" s="45"/>
      <c r="L71" s="34" t="s">
        <v>151</v>
      </c>
      <c r="M71" s="38">
        <v>0</v>
      </c>
      <c r="N71" s="38">
        <v>0</v>
      </c>
      <c r="O71" s="31">
        <f t="shared" si="6"/>
        <v>0</v>
      </c>
      <c r="P71" s="31"/>
    </row>
    <row r="72" spans="1:16" ht="21" customHeight="1">
      <c r="A72" s="51"/>
      <c r="B72" s="52"/>
      <c r="C72" s="52"/>
      <c r="D72" s="52"/>
      <c r="E72" s="52"/>
      <c r="F72" s="52"/>
      <c r="G72" s="52"/>
      <c r="H72" s="53"/>
      <c r="I72" s="56"/>
      <c r="J72" s="56"/>
      <c r="K72" s="54"/>
      <c r="L72" s="34" t="s">
        <v>20</v>
      </c>
      <c r="M72" s="38">
        <f>SUM(M66:M71)</f>
        <v>19859950</v>
      </c>
      <c r="N72" s="38">
        <f>SUM(N66:N71)</f>
        <v>27187000</v>
      </c>
      <c r="O72" s="31">
        <f t="shared" ref="O72:O88" si="9">N72-M72</f>
        <v>7327050</v>
      </c>
      <c r="P72" s="31">
        <f t="shared" si="8"/>
        <v>36.893597415904871</v>
      </c>
    </row>
    <row r="73" spans="1:16" ht="21" customHeight="1">
      <c r="A73" s="51"/>
      <c r="B73" s="52"/>
      <c r="C73" s="52"/>
      <c r="D73" s="52"/>
      <c r="E73" s="52"/>
      <c r="F73" s="52"/>
      <c r="G73" s="52"/>
      <c r="H73" s="53"/>
      <c r="I73" s="56"/>
      <c r="J73" s="56"/>
      <c r="K73" s="45" t="s">
        <v>147</v>
      </c>
      <c r="L73" s="34" t="s">
        <v>100</v>
      </c>
      <c r="M73" s="38">
        <v>6200000</v>
      </c>
      <c r="N73" s="26">
        <v>4300000</v>
      </c>
      <c r="O73" s="31">
        <f t="shared" si="9"/>
        <v>-1900000</v>
      </c>
      <c r="P73" s="31">
        <f t="shared" si="8"/>
        <v>-30.64516129032258</v>
      </c>
    </row>
    <row r="74" spans="1:16" ht="21" customHeight="1">
      <c r="A74" s="51"/>
      <c r="B74" s="52"/>
      <c r="C74" s="52"/>
      <c r="D74" s="52"/>
      <c r="E74" s="52"/>
      <c r="F74" s="52"/>
      <c r="G74" s="52"/>
      <c r="H74" s="53"/>
      <c r="I74" s="56"/>
      <c r="J74" s="56"/>
      <c r="K74" s="45"/>
      <c r="L74" s="34" t="s">
        <v>141</v>
      </c>
      <c r="M74" s="38">
        <v>12897542</v>
      </c>
      <c r="N74" s="26">
        <v>5650000</v>
      </c>
      <c r="O74" s="31">
        <f t="shared" si="9"/>
        <v>-7247542</v>
      </c>
      <c r="P74" s="31">
        <f t="shared" si="8"/>
        <v>-56.193203325098686</v>
      </c>
    </row>
    <row r="75" spans="1:16" ht="21" customHeight="1">
      <c r="A75" s="51"/>
      <c r="B75" s="52"/>
      <c r="C75" s="52"/>
      <c r="D75" s="52"/>
      <c r="E75" s="52"/>
      <c r="F75" s="52"/>
      <c r="G75" s="52"/>
      <c r="H75" s="53"/>
      <c r="I75" s="56"/>
      <c r="J75" s="56"/>
      <c r="K75" s="57"/>
      <c r="L75" s="34" t="s">
        <v>20</v>
      </c>
      <c r="M75" s="38">
        <f>SUM(M73:M74)</f>
        <v>19097542</v>
      </c>
      <c r="N75" s="38">
        <f>SUM(N73:N74)</f>
        <v>9950000</v>
      </c>
      <c r="O75" s="31">
        <f t="shared" si="9"/>
        <v>-9147542</v>
      </c>
      <c r="P75" s="31">
        <f t="shared" si="8"/>
        <v>-47.899054234309318</v>
      </c>
    </row>
    <row r="76" spans="1:16" ht="21" customHeight="1">
      <c r="A76" s="51"/>
      <c r="B76" s="52"/>
      <c r="C76" s="52"/>
      <c r="D76" s="52"/>
      <c r="E76" s="52"/>
      <c r="F76" s="52"/>
      <c r="G76" s="52"/>
      <c r="H76" s="53"/>
      <c r="I76" s="56"/>
      <c r="J76" s="56"/>
      <c r="K76" s="58" t="s">
        <v>142</v>
      </c>
      <c r="L76" s="55" t="s">
        <v>44</v>
      </c>
      <c r="M76" s="38">
        <v>369970</v>
      </c>
      <c r="N76" s="26">
        <v>1200000</v>
      </c>
      <c r="O76" s="31">
        <f t="shared" si="9"/>
        <v>830030</v>
      </c>
      <c r="P76" s="31">
        <f t="shared" si="8"/>
        <v>224.3506230234884</v>
      </c>
    </row>
    <row r="77" spans="1:16" ht="21" customHeight="1">
      <c r="A77" s="51"/>
      <c r="B77" s="52"/>
      <c r="C77" s="52"/>
      <c r="D77" s="52"/>
      <c r="E77" s="52"/>
      <c r="F77" s="52"/>
      <c r="G77" s="52"/>
      <c r="H77" s="53"/>
      <c r="I77" s="56"/>
      <c r="J77" s="56"/>
      <c r="K77" s="59" t="s">
        <v>43</v>
      </c>
      <c r="L77" s="34" t="s">
        <v>143</v>
      </c>
      <c r="M77" s="38">
        <v>48844182</v>
      </c>
      <c r="N77" s="26">
        <v>48844182</v>
      </c>
      <c r="O77" s="31">
        <f t="shared" si="9"/>
        <v>0</v>
      </c>
      <c r="P77" s="31">
        <f t="shared" si="8"/>
        <v>0</v>
      </c>
    </row>
    <row r="78" spans="1:16" ht="21" customHeight="1">
      <c r="A78" s="51"/>
      <c r="B78" s="52"/>
      <c r="C78" s="52"/>
      <c r="D78" s="52"/>
      <c r="E78" s="52"/>
      <c r="F78" s="52"/>
      <c r="G78" s="52"/>
      <c r="H78" s="53"/>
      <c r="I78" s="56"/>
      <c r="J78" s="56"/>
      <c r="K78" s="45"/>
      <c r="L78" s="34" t="s">
        <v>101</v>
      </c>
      <c r="M78" s="38">
        <v>6800000</v>
      </c>
      <c r="N78" s="26">
        <v>6800000</v>
      </c>
      <c r="O78" s="31">
        <f t="shared" si="9"/>
        <v>0</v>
      </c>
      <c r="P78" s="31">
        <f t="shared" si="8"/>
        <v>0</v>
      </c>
    </row>
    <row r="79" spans="1:16" ht="21" customHeight="1">
      <c r="A79" s="51"/>
      <c r="B79" s="52"/>
      <c r="C79" s="52"/>
      <c r="D79" s="52"/>
      <c r="E79" s="52"/>
      <c r="F79" s="52"/>
      <c r="G79" s="52"/>
      <c r="H79" s="53"/>
      <c r="I79" s="56"/>
      <c r="J79" s="56"/>
      <c r="K79" s="45"/>
      <c r="L79" s="34" t="s">
        <v>102</v>
      </c>
      <c r="M79" s="38">
        <v>1145080</v>
      </c>
      <c r="N79" s="26">
        <v>1145080</v>
      </c>
      <c r="O79" s="31">
        <f t="shared" si="9"/>
        <v>0</v>
      </c>
      <c r="P79" s="31">
        <f t="shared" si="8"/>
        <v>0</v>
      </c>
    </row>
    <row r="80" spans="1:16" ht="21" customHeight="1">
      <c r="A80" s="51"/>
      <c r="B80" s="52"/>
      <c r="C80" s="52"/>
      <c r="D80" s="52"/>
      <c r="E80" s="52"/>
      <c r="F80" s="52"/>
      <c r="G80" s="52"/>
      <c r="H80" s="53"/>
      <c r="I80" s="56"/>
      <c r="J80" s="56"/>
      <c r="K80" s="45"/>
      <c r="L80" s="34" t="s">
        <v>103</v>
      </c>
      <c r="M80" s="38">
        <v>379080</v>
      </c>
      <c r="N80" s="26">
        <v>379080</v>
      </c>
      <c r="O80" s="31">
        <f t="shared" si="9"/>
        <v>0</v>
      </c>
      <c r="P80" s="31">
        <f t="shared" si="8"/>
        <v>0</v>
      </c>
    </row>
    <row r="81" spans="1:16" ht="21" customHeight="1">
      <c r="A81" s="51"/>
      <c r="B81" s="52"/>
      <c r="C81" s="52"/>
      <c r="D81" s="52"/>
      <c r="E81" s="52"/>
      <c r="F81" s="52"/>
      <c r="G81" s="52"/>
      <c r="H81" s="53"/>
      <c r="I81" s="56"/>
      <c r="J81" s="56"/>
      <c r="K81" s="45"/>
      <c r="L81" s="34" t="s">
        <v>104</v>
      </c>
      <c r="M81" s="38">
        <v>7970000</v>
      </c>
      <c r="N81" s="26">
        <v>7970000</v>
      </c>
      <c r="O81" s="31">
        <f t="shared" si="9"/>
        <v>0</v>
      </c>
      <c r="P81" s="31">
        <f t="shared" si="8"/>
        <v>0</v>
      </c>
    </row>
    <row r="82" spans="1:16" ht="21" customHeight="1">
      <c r="A82" s="51"/>
      <c r="B82" s="52"/>
      <c r="C82" s="52"/>
      <c r="D82" s="52"/>
      <c r="E82" s="52"/>
      <c r="F82" s="52"/>
      <c r="G82" s="52"/>
      <c r="H82" s="53"/>
      <c r="I82" s="56"/>
      <c r="J82" s="56"/>
      <c r="K82" s="45"/>
      <c r="L82" s="34" t="s">
        <v>105</v>
      </c>
      <c r="M82" s="38">
        <v>109720</v>
      </c>
      <c r="N82" s="26">
        <v>160000</v>
      </c>
      <c r="O82" s="31">
        <f t="shared" si="9"/>
        <v>50280</v>
      </c>
      <c r="P82" s="31">
        <f t="shared" si="8"/>
        <v>45.825738242799851</v>
      </c>
    </row>
    <row r="83" spans="1:16" ht="21" customHeight="1">
      <c r="A83" s="51"/>
      <c r="B83" s="52"/>
      <c r="C83" s="52"/>
      <c r="D83" s="52"/>
      <c r="E83" s="52"/>
      <c r="F83" s="52"/>
      <c r="G83" s="52"/>
      <c r="H83" s="53"/>
      <c r="I83" s="56"/>
      <c r="J83" s="56"/>
      <c r="K83" s="45"/>
      <c r="L83" s="34" t="s">
        <v>117</v>
      </c>
      <c r="M83" s="38">
        <v>1600000</v>
      </c>
      <c r="N83" s="26">
        <v>1200000</v>
      </c>
      <c r="O83" s="31">
        <f t="shared" si="9"/>
        <v>-400000</v>
      </c>
      <c r="P83" s="31">
        <f t="shared" si="8"/>
        <v>-25</v>
      </c>
    </row>
    <row r="84" spans="1:16" ht="21" customHeight="1">
      <c r="A84" s="51"/>
      <c r="B84" s="52"/>
      <c r="C84" s="52"/>
      <c r="D84" s="52"/>
      <c r="E84" s="52"/>
      <c r="F84" s="52"/>
      <c r="G84" s="52"/>
      <c r="H84" s="53"/>
      <c r="I84" s="56"/>
      <c r="J84" s="56"/>
      <c r="K84" s="57"/>
      <c r="L84" s="34" t="s">
        <v>20</v>
      </c>
      <c r="M84" s="38">
        <f>SUM(M77:M83)</f>
        <v>66848062</v>
      </c>
      <c r="N84" s="38">
        <f>SUM(N77:N83)</f>
        <v>66498342</v>
      </c>
      <c r="O84" s="31">
        <f t="shared" si="9"/>
        <v>-349720</v>
      </c>
      <c r="P84" s="31">
        <f t="shared" si="8"/>
        <v>-0.52315652770906063</v>
      </c>
    </row>
    <row r="85" spans="1:16" ht="21" customHeight="1">
      <c r="A85" s="51"/>
      <c r="B85" s="52"/>
      <c r="C85" s="52"/>
      <c r="D85" s="52"/>
      <c r="E85" s="52"/>
      <c r="F85" s="52"/>
      <c r="G85" s="52"/>
      <c r="H85" s="53"/>
      <c r="I85" s="56"/>
      <c r="J85" s="56"/>
      <c r="K85" s="58" t="s">
        <v>144</v>
      </c>
      <c r="L85" s="34" t="s">
        <v>106</v>
      </c>
      <c r="M85" s="38">
        <v>25400000</v>
      </c>
      <c r="N85" s="26">
        <v>25400000</v>
      </c>
      <c r="O85" s="31">
        <f t="shared" si="9"/>
        <v>0</v>
      </c>
      <c r="P85" s="31">
        <f t="shared" si="8"/>
        <v>0</v>
      </c>
    </row>
    <row r="86" spans="1:16" ht="21" customHeight="1">
      <c r="A86" s="51"/>
      <c r="B86" s="52"/>
      <c r="C86" s="52"/>
      <c r="D86" s="52"/>
      <c r="E86" s="52"/>
      <c r="F86" s="52"/>
      <c r="G86" s="52"/>
      <c r="H86" s="53"/>
      <c r="I86" s="60"/>
      <c r="J86" s="60"/>
      <c r="K86" s="58" t="s">
        <v>20</v>
      </c>
      <c r="L86" s="34"/>
      <c r="M86" s="38">
        <f>SUM(M33,M50,,M65,M72,M75,M76,M84,M85,M41,M57)</f>
        <v>406450948</v>
      </c>
      <c r="N86" s="38">
        <f>SUM(N33,N50,,N65,N72,N75,N76,N84,N85,N41,N57)</f>
        <v>328250892</v>
      </c>
      <c r="O86" s="31">
        <f>N86-M86</f>
        <v>-78200056</v>
      </c>
      <c r="P86" s="31">
        <f t="shared" si="8"/>
        <v>-19.239727791211845</v>
      </c>
    </row>
    <row r="87" spans="1:16" ht="21" customHeight="1">
      <c r="A87" s="51"/>
      <c r="B87" s="52"/>
      <c r="C87" s="52"/>
      <c r="D87" s="52"/>
      <c r="E87" s="52"/>
      <c r="F87" s="52"/>
      <c r="G87" s="52"/>
      <c r="H87" s="53"/>
      <c r="I87" s="61" t="s">
        <v>19</v>
      </c>
      <c r="J87" s="62" t="s">
        <v>19</v>
      </c>
      <c r="K87" s="33" t="s">
        <v>19</v>
      </c>
      <c r="L87" s="34"/>
      <c r="M87" s="38">
        <v>450000</v>
      </c>
      <c r="N87" s="26">
        <v>450000</v>
      </c>
      <c r="O87" s="31">
        <f t="shared" si="9"/>
        <v>0</v>
      </c>
      <c r="P87" s="31">
        <f t="shared" si="8"/>
        <v>0</v>
      </c>
    </row>
    <row r="88" spans="1:16" ht="21" customHeight="1">
      <c r="A88" s="51"/>
      <c r="B88" s="52"/>
      <c r="C88" s="52"/>
      <c r="D88" s="52"/>
      <c r="E88" s="52"/>
      <c r="F88" s="52"/>
      <c r="G88" s="52"/>
      <c r="H88" s="53"/>
      <c r="I88" s="105" t="s">
        <v>18</v>
      </c>
      <c r="J88" s="105" t="s">
        <v>18</v>
      </c>
      <c r="K88" s="33" t="s">
        <v>18</v>
      </c>
      <c r="L88" s="34"/>
      <c r="M88" s="38">
        <v>184691</v>
      </c>
      <c r="N88" s="26">
        <v>184691</v>
      </c>
      <c r="O88" s="31">
        <f t="shared" si="9"/>
        <v>0</v>
      </c>
      <c r="P88" s="31">
        <f t="shared" si="8"/>
        <v>0</v>
      </c>
    </row>
    <row r="89" spans="1:16" ht="21" customHeight="1">
      <c r="A89" s="63"/>
      <c r="B89" s="64"/>
      <c r="C89" s="65"/>
      <c r="D89" s="65"/>
      <c r="E89" s="65"/>
      <c r="F89" s="65"/>
      <c r="G89" s="65"/>
      <c r="H89" s="65"/>
      <c r="I89" s="106"/>
      <c r="J89" s="106"/>
      <c r="K89" s="33" t="s">
        <v>48</v>
      </c>
      <c r="L89" s="34" t="s">
        <v>107</v>
      </c>
      <c r="M89" s="38">
        <v>3769205</v>
      </c>
      <c r="N89" s="26">
        <v>61752925</v>
      </c>
      <c r="O89" s="31">
        <f>N89-M89</f>
        <v>57983720</v>
      </c>
      <c r="P89" s="31">
        <f t="shared" si="8"/>
        <v>1538.3541091556442</v>
      </c>
    </row>
    <row r="90" spans="1:16" ht="21" customHeight="1">
      <c r="A90" s="101" t="s">
        <v>69</v>
      </c>
      <c r="B90" s="102"/>
      <c r="C90" s="103"/>
      <c r="D90" s="18"/>
      <c r="E90" s="7">
        <f>SUM(E12,E26,E29,E32,E20,E23)</f>
        <v>1232390944</v>
      </c>
      <c r="F90" s="7">
        <f>SUM(F12,F26,F29,F32,F20,F23)</f>
        <v>1216471391</v>
      </c>
      <c r="G90" s="7">
        <f>SUM(G12,G26,G29,G32,G20,G23)</f>
        <v>-15919553</v>
      </c>
      <c r="H90" s="8">
        <f>G90/E90*100</f>
        <v>-1.291761601909337</v>
      </c>
      <c r="I90" s="95" t="s">
        <v>9</v>
      </c>
      <c r="J90" s="96"/>
      <c r="K90" s="104"/>
      <c r="L90" s="17"/>
      <c r="M90" s="7">
        <f>SUM(M10,M14,M21,M25,M86,M87,M88,M89)</f>
        <v>1232390944</v>
      </c>
      <c r="N90" s="7">
        <f>SUM(N10,N14,N21,N25,N86,N87,N88,N89)</f>
        <v>1216471391</v>
      </c>
      <c r="O90" s="7">
        <f>SUM(O10,O14,O21,O25,O86,O87,O88,O89)</f>
        <v>-15919553</v>
      </c>
      <c r="P90" s="8">
        <f>O90/M90*100</f>
        <v>-1.291761601909337</v>
      </c>
    </row>
  </sheetData>
  <mergeCells count="23">
    <mergeCell ref="A90:C90"/>
    <mergeCell ref="I90:K90"/>
    <mergeCell ref="I88:I89"/>
    <mergeCell ref="J88:J89"/>
    <mergeCell ref="J11:J14"/>
    <mergeCell ref="I37:I62"/>
    <mergeCell ref="J37:J62"/>
    <mergeCell ref="I11:I14"/>
    <mergeCell ref="K3:K4"/>
    <mergeCell ref="C3:C4"/>
    <mergeCell ref="I3:I4"/>
    <mergeCell ref="J3:J4"/>
    <mergeCell ref="A1:O1"/>
    <mergeCell ref="A2:H2"/>
    <mergeCell ref="I2:P2"/>
    <mergeCell ref="A3:A4"/>
    <mergeCell ref="B3:B4"/>
    <mergeCell ref="O3:P3"/>
    <mergeCell ref="L3:L4"/>
    <mergeCell ref="G3:H3"/>
    <mergeCell ref="E3:F3"/>
    <mergeCell ref="D3:D4"/>
    <mergeCell ref="M3:N3"/>
  </mergeCells>
  <phoneticPr fontId="35" type="noConversion"/>
  <pageMargins left="0.43307086614173229" right="0.23622047244094491" top="0.74803149606299213" bottom="0.74803149606299213" header="0.31496062992125984" footer="0.31496062992125984"/>
  <pageSetup paperSize="9" scale="38" orientation="portrait" r:id="rId1"/>
  <ignoredErrors>
    <ignoredError sqref="M84:N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예산총칙</vt:lpstr>
      <vt:lpstr>총괄표 </vt:lpstr>
      <vt:lpstr>예산총칙!Print_Area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311</cp:lastModifiedBy>
  <cp:revision>15</cp:revision>
  <cp:lastPrinted>2017-01-31T01:50:36Z</cp:lastPrinted>
  <dcterms:created xsi:type="dcterms:W3CDTF">2012-12-12T01:31:52Z</dcterms:created>
  <dcterms:modified xsi:type="dcterms:W3CDTF">2017-02-01T01:49:35Z</dcterms:modified>
</cp:coreProperties>
</file>